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11760" tabRatio="807" firstSheet="2" activeTab="3"/>
  </bookViews>
  <sheets>
    <sheet name="XXXXXX" sheetId="67" state="veryHidden" r:id="rId1"/>
    <sheet name="000000" sheetId="90" state="veryHidden" r:id="rId2"/>
    <sheet name="★記入例★" sheetId="243" r:id="rId3"/>
    <sheet name="週休２日確認シート" sheetId="246" r:id="rId4"/>
    <sheet name="祝日一覧" sheetId="239" r:id="rId5"/>
  </sheets>
  <definedNames>
    <definedName name="_xlnm.Print_Area" localSheetId="2">★記入例★!$B$2:$BS$48</definedName>
    <definedName name="_xlnm.Print_Area" localSheetId="3">週休２日確認シート!$B$2:$BS$48</definedName>
    <definedName name="祝日" localSheetId="2">#REF!</definedName>
    <definedName name="祝日" localSheetId="3">#REF!</definedName>
    <definedName name="祝日" localSheetId="4">祝日一覧!$B$3:$B$89</definedName>
    <definedName name="祝日">#REF!</definedName>
  </definedNames>
  <calcPr calcId="145621"/>
</workbook>
</file>

<file path=xl/calcChain.xml><?xml version="1.0" encoding="utf-8"?>
<calcChain xmlns="http://schemas.openxmlformats.org/spreadsheetml/2006/main">
  <c r="V2" i="246" l="1"/>
  <c r="BE14" i="243"/>
  <c r="Z14" i="243"/>
  <c r="BN26" i="243"/>
  <c r="BN26" i="246"/>
  <c r="BE14" i="246"/>
  <c r="BC15" i="246" s="1"/>
  <c r="Z14" i="246"/>
  <c r="BK40" i="246"/>
  <c r="AM41" i="246" s="1"/>
  <c r="BE40" i="246"/>
  <c r="BC41" i="246" s="1"/>
  <c r="BA40" i="246"/>
  <c r="AS40" i="246"/>
  <c r="AF40" i="246"/>
  <c r="H41" i="246" s="1"/>
  <c r="Z40" i="246"/>
  <c r="X41" i="246" s="1"/>
  <c r="V40" i="246"/>
  <c r="N40" i="246"/>
  <c r="BM39" i="246"/>
  <c r="BL39" i="246"/>
  <c r="BK39" i="246"/>
  <c r="BJ39" i="246"/>
  <c r="BI39" i="246"/>
  <c r="BH39" i="246"/>
  <c r="BG39" i="246"/>
  <c r="BF39" i="246"/>
  <c r="BE39" i="246"/>
  <c r="BD39" i="246"/>
  <c r="BC39" i="246"/>
  <c r="BB39" i="246"/>
  <c r="BA39" i="246"/>
  <c r="AZ39" i="246"/>
  <c r="AY39" i="246"/>
  <c r="AX39" i="246"/>
  <c r="AW39" i="246"/>
  <c r="AV39" i="246"/>
  <c r="AU39" i="246"/>
  <c r="AT39" i="246"/>
  <c r="AS39" i="246"/>
  <c r="AR39" i="246"/>
  <c r="AQ39" i="246"/>
  <c r="AP39" i="246"/>
  <c r="AO39" i="246"/>
  <c r="AN39" i="246"/>
  <c r="AM39" i="246"/>
  <c r="AL39" i="246"/>
  <c r="AK39" i="246"/>
  <c r="AJ39" i="246"/>
  <c r="AI39" i="246"/>
  <c r="AH39" i="246"/>
  <c r="AG39" i="246"/>
  <c r="AF39" i="246"/>
  <c r="AE39" i="246"/>
  <c r="AD39" i="246"/>
  <c r="AC39" i="246"/>
  <c r="AB39" i="246"/>
  <c r="AA39" i="246"/>
  <c r="Z39" i="246"/>
  <c r="Y39" i="246"/>
  <c r="X39" i="246"/>
  <c r="W39" i="246"/>
  <c r="V39" i="246"/>
  <c r="U39" i="246"/>
  <c r="T39" i="246"/>
  <c r="S39" i="246"/>
  <c r="R39" i="246"/>
  <c r="Q39" i="246"/>
  <c r="P39" i="246"/>
  <c r="O39" i="246"/>
  <c r="N39" i="246"/>
  <c r="M39" i="246"/>
  <c r="L39" i="246"/>
  <c r="K39" i="246"/>
  <c r="J39" i="246"/>
  <c r="I39" i="246"/>
  <c r="H39" i="246"/>
  <c r="G39" i="246"/>
  <c r="F39" i="246"/>
  <c r="E39" i="246"/>
  <c r="D39" i="246"/>
  <c r="BN39" i="246" s="1"/>
  <c r="B39" i="246"/>
  <c r="BN38" i="246"/>
  <c r="BN37" i="246"/>
  <c r="B33" i="246"/>
  <c r="AI31" i="246"/>
  <c r="AJ31" i="246" s="1"/>
  <c r="AK31" i="246" s="1"/>
  <c r="D31" i="246"/>
  <c r="E31" i="246" s="1"/>
  <c r="AI30" i="246"/>
  <c r="D30" i="246"/>
  <c r="H40" i="246" s="1"/>
  <c r="T40" i="246" s="1"/>
  <c r="J41" i="246" s="1"/>
  <c r="BK27" i="246"/>
  <c r="BE27" i="246"/>
  <c r="BC28" i="246" s="1"/>
  <c r="BA27" i="246"/>
  <c r="AS27" i="246"/>
  <c r="AF27" i="246"/>
  <c r="V28" i="246" s="1"/>
  <c r="Z28" i="246" s="1"/>
  <c r="AC28" i="246" s="1"/>
  <c r="Z27" i="246"/>
  <c r="X28" i="246" s="1"/>
  <c r="V27" i="246"/>
  <c r="N27" i="246"/>
  <c r="BM26" i="246"/>
  <c r="BL26" i="246"/>
  <c r="BK26" i="246"/>
  <c r="BJ26" i="246"/>
  <c r="BI26" i="246"/>
  <c r="BH26" i="246"/>
  <c r="BG26" i="246"/>
  <c r="BF26" i="246"/>
  <c r="BE26" i="246"/>
  <c r="BD26" i="246"/>
  <c r="BC26" i="246"/>
  <c r="BB26" i="246"/>
  <c r="BA26" i="246"/>
  <c r="AZ26" i="246"/>
  <c r="AY26" i="246"/>
  <c r="AX26" i="246"/>
  <c r="AW26" i="246"/>
  <c r="AV26" i="246"/>
  <c r="AU26" i="246"/>
  <c r="AT26" i="246"/>
  <c r="AS26" i="246"/>
  <c r="AR26" i="246"/>
  <c r="AQ26" i="246"/>
  <c r="AP26" i="246"/>
  <c r="AO26" i="246"/>
  <c r="AN26" i="246"/>
  <c r="AM26" i="246"/>
  <c r="AL26" i="246"/>
  <c r="AK26" i="246"/>
  <c r="AJ26" i="246"/>
  <c r="AI26" i="246"/>
  <c r="AH26" i="246"/>
  <c r="AG26" i="246"/>
  <c r="AF26" i="246"/>
  <c r="AE26" i="246"/>
  <c r="AD26" i="246"/>
  <c r="AC26" i="246"/>
  <c r="AB26" i="246"/>
  <c r="AA26" i="246"/>
  <c r="Z26" i="246"/>
  <c r="Y26" i="246"/>
  <c r="X26" i="246"/>
  <c r="W26" i="246"/>
  <c r="V26" i="246"/>
  <c r="U26" i="246"/>
  <c r="T26" i="246"/>
  <c r="S26" i="246"/>
  <c r="R26" i="246"/>
  <c r="Q26" i="246"/>
  <c r="P26" i="246"/>
  <c r="O26" i="246"/>
  <c r="N26" i="246"/>
  <c r="M26" i="246"/>
  <c r="L26" i="246"/>
  <c r="K26" i="246"/>
  <c r="J26" i="246"/>
  <c r="I26" i="246"/>
  <c r="H26" i="246"/>
  <c r="G26" i="246"/>
  <c r="F26" i="246"/>
  <c r="E26" i="246"/>
  <c r="D26" i="246"/>
  <c r="B26" i="246"/>
  <c r="BN25" i="246"/>
  <c r="B25" i="246"/>
  <c r="B38" i="246" s="1"/>
  <c r="BN24" i="246"/>
  <c r="B24" i="246"/>
  <c r="B37" i="246" s="1"/>
  <c r="B20" i="246"/>
  <c r="AI18" i="246"/>
  <c r="AJ18" i="246" s="1"/>
  <c r="D18" i="246"/>
  <c r="D19" i="246" s="1"/>
  <c r="AI17" i="246"/>
  <c r="D17" i="246"/>
  <c r="BK14" i="246"/>
  <c r="BA15" i="246" s="1"/>
  <c r="BA14" i="246"/>
  <c r="AS14" i="246"/>
  <c r="AF14" i="246"/>
  <c r="V15" i="246" s="1"/>
  <c r="Z15" i="246" s="1"/>
  <c r="AC15" i="246" s="1"/>
  <c r="X15" i="246"/>
  <c r="N14" i="246"/>
  <c r="H14" i="246"/>
  <c r="BM13" i="246"/>
  <c r="BL13" i="246"/>
  <c r="BK13" i="246"/>
  <c r="BJ13" i="246"/>
  <c r="BI13" i="246"/>
  <c r="BH13" i="246"/>
  <c r="BG13" i="246"/>
  <c r="BF13" i="246"/>
  <c r="BE13" i="246"/>
  <c r="BD13" i="246"/>
  <c r="BC13" i="246"/>
  <c r="BB13" i="246"/>
  <c r="BA13" i="246"/>
  <c r="AZ13" i="246"/>
  <c r="AY13" i="246"/>
  <c r="AX13" i="246"/>
  <c r="AW13" i="246"/>
  <c r="AV13" i="246"/>
  <c r="AU13" i="246"/>
  <c r="AT13" i="246"/>
  <c r="AS13" i="246"/>
  <c r="AR13" i="246"/>
  <c r="AQ13" i="246"/>
  <c r="AP13" i="246"/>
  <c r="AO13" i="246"/>
  <c r="AN13" i="246"/>
  <c r="AM13" i="246"/>
  <c r="AL13" i="246"/>
  <c r="AK13" i="246"/>
  <c r="AJ13" i="246"/>
  <c r="AI13" i="246"/>
  <c r="AH13" i="246"/>
  <c r="AG13" i="246"/>
  <c r="AF13" i="246"/>
  <c r="AE13" i="246"/>
  <c r="AD13" i="246"/>
  <c r="AC13" i="246"/>
  <c r="AB13" i="246"/>
  <c r="AA13" i="246"/>
  <c r="Z13" i="246"/>
  <c r="Y13" i="246"/>
  <c r="X13" i="246"/>
  <c r="W13" i="246"/>
  <c r="V13" i="246"/>
  <c r="U13" i="246"/>
  <c r="T13" i="246"/>
  <c r="S13" i="246"/>
  <c r="R13" i="246"/>
  <c r="Q13" i="246"/>
  <c r="P13" i="246"/>
  <c r="O13" i="246"/>
  <c r="N13" i="246"/>
  <c r="M13" i="246"/>
  <c r="L13" i="246"/>
  <c r="K13" i="246"/>
  <c r="J13" i="246"/>
  <c r="I13" i="246"/>
  <c r="H13" i="246"/>
  <c r="G13" i="246"/>
  <c r="F13" i="246"/>
  <c r="E13" i="246"/>
  <c r="D13" i="246"/>
  <c r="BN13" i="246" s="1"/>
  <c r="BN12" i="246"/>
  <c r="BN11" i="246"/>
  <c r="BU7" i="246"/>
  <c r="AI5" i="246"/>
  <c r="AI6" i="246" s="1"/>
  <c r="D5" i="246"/>
  <c r="AI4" i="246"/>
  <c r="AM14" i="246" s="1"/>
  <c r="D4" i="246"/>
  <c r="AM40" i="246" l="1"/>
  <c r="AY40" i="246" s="1"/>
  <c r="AO41" i="246" s="1"/>
  <c r="AI32" i="246"/>
  <c r="D32" i="246"/>
  <c r="AJ5" i="246"/>
  <c r="BE15" i="246"/>
  <c r="BH15" i="246" s="1"/>
  <c r="H28" i="246"/>
  <c r="H15" i="246"/>
  <c r="T14" i="246"/>
  <c r="J15" i="246" s="1"/>
  <c r="L15" i="246" s="1"/>
  <c r="AM15" i="246"/>
  <c r="AY14" i="246"/>
  <c r="AO15" i="246" s="1"/>
  <c r="AQ15" i="246" s="1"/>
  <c r="E18" i="246"/>
  <c r="AI19" i="246"/>
  <c r="H27" i="246"/>
  <c r="T27" i="246" s="1"/>
  <c r="J28" i="246" s="1"/>
  <c r="L28" i="246" s="1"/>
  <c r="AM27" i="246"/>
  <c r="AY27" i="246" s="1"/>
  <c r="AO28" i="246" s="1"/>
  <c r="AJ32" i="246"/>
  <c r="AQ41" i="246"/>
  <c r="AT41" i="246" s="1"/>
  <c r="AJ6" i="246"/>
  <c r="AK5" i="246"/>
  <c r="AJ19" i="246"/>
  <c r="AK18" i="246"/>
  <c r="L41" i="246"/>
  <c r="AL31" i="246"/>
  <c r="AK32" i="246"/>
  <c r="E5" i="246"/>
  <c r="D6" i="246"/>
  <c r="F31" i="246"/>
  <c r="E32" i="246"/>
  <c r="AM28" i="246"/>
  <c r="BA28" i="246"/>
  <c r="BE28" i="246" s="1"/>
  <c r="BH28" i="246" s="1"/>
  <c r="V41" i="246"/>
  <c r="Z41" i="246" s="1"/>
  <c r="AC41" i="246" s="1"/>
  <c r="BA41" i="246"/>
  <c r="BE41" i="246" s="1"/>
  <c r="BH41" i="246" s="1"/>
  <c r="O28" i="246" l="1"/>
  <c r="AF28" i="246"/>
  <c r="O15" i="246"/>
  <c r="AF15" i="246"/>
  <c r="AQ28" i="246"/>
  <c r="BK28" i="246" s="1"/>
  <c r="F18" i="246"/>
  <c r="E19" i="246"/>
  <c r="AL32" i="246"/>
  <c r="AM31" i="246"/>
  <c r="AL18" i="246"/>
  <c r="AK19" i="246"/>
  <c r="AF41" i="246"/>
  <c r="O41" i="246"/>
  <c r="BK41" i="246"/>
  <c r="F32" i="246"/>
  <c r="G31" i="246"/>
  <c r="AL5" i="246"/>
  <c r="AK6" i="246"/>
  <c r="F5" i="246"/>
  <c r="E6" i="246"/>
  <c r="BK15" i="246"/>
  <c r="AT15" i="246"/>
  <c r="AT28" i="246" l="1"/>
  <c r="F19" i="246"/>
  <c r="G18" i="246"/>
  <c r="G5" i="246"/>
  <c r="F6" i="246"/>
  <c r="AM18" i="246"/>
  <c r="AL19" i="246"/>
  <c r="AM5" i="246"/>
  <c r="AL6" i="246"/>
  <c r="H31" i="246"/>
  <c r="G32" i="246"/>
  <c r="AN31" i="246"/>
  <c r="AM32" i="246"/>
  <c r="H18" i="246" l="1"/>
  <c r="G19" i="246"/>
  <c r="AM19" i="246"/>
  <c r="AN18" i="246"/>
  <c r="AO31" i="246"/>
  <c r="AN32" i="246"/>
  <c r="AM6" i="246"/>
  <c r="AN5" i="246"/>
  <c r="I31" i="246"/>
  <c r="H32" i="246"/>
  <c r="G6" i="246"/>
  <c r="H5" i="246"/>
  <c r="H19" i="246" l="1"/>
  <c r="I18" i="246"/>
  <c r="AO32" i="246"/>
  <c r="AP31" i="246"/>
  <c r="AN6" i="246"/>
  <c r="AO5" i="246"/>
  <c r="H6" i="246"/>
  <c r="I5" i="246"/>
  <c r="AN19" i="246"/>
  <c r="AO18" i="246"/>
  <c r="J31" i="246"/>
  <c r="I32" i="246"/>
  <c r="J18" i="246" l="1"/>
  <c r="I19" i="246"/>
  <c r="AP18" i="246"/>
  <c r="AO19" i="246"/>
  <c r="AP5" i="246"/>
  <c r="AO6" i="246"/>
  <c r="AP32" i="246"/>
  <c r="AQ31" i="246"/>
  <c r="J5" i="246"/>
  <c r="I6" i="246"/>
  <c r="J32" i="246"/>
  <c r="K31" i="246"/>
  <c r="J19" i="246" l="1"/>
  <c r="K18" i="246"/>
  <c r="AQ32" i="246"/>
  <c r="AR31" i="246"/>
  <c r="AQ5" i="246"/>
  <c r="AP6" i="246"/>
  <c r="K32" i="246"/>
  <c r="L31" i="246"/>
  <c r="K5" i="246"/>
  <c r="J6" i="246"/>
  <c r="AQ18" i="246"/>
  <c r="AP19" i="246"/>
  <c r="L18" i="246" l="1"/>
  <c r="K19" i="246"/>
  <c r="AQ6" i="246"/>
  <c r="AR5" i="246"/>
  <c r="AR18" i="246"/>
  <c r="AQ19" i="246"/>
  <c r="AS31" i="246"/>
  <c r="AR32" i="246"/>
  <c r="M31" i="246"/>
  <c r="L32" i="246"/>
  <c r="K6" i="246"/>
  <c r="L5" i="246"/>
  <c r="M18" i="246" l="1"/>
  <c r="L19" i="246"/>
  <c r="AT31" i="246"/>
  <c r="AS32" i="246"/>
  <c r="AR19" i="246"/>
  <c r="AS18" i="246"/>
  <c r="L6" i="246"/>
  <c r="M5" i="246"/>
  <c r="AS5" i="246"/>
  <c r="AR6" i="246"/>
  <c r="N31" i="246"/>
  <c r="M32" i="246"/>
  <c r="N18" i="246" l="1"/>
  <c r="M19" i="246"/>
  <c r="AT18" i="246"/>
  <c r="AS19" i="246"/>
  <c r="N32" i="246"/>
  <c r="O31" i="246"/>
  <c r="N5" i="246"/>
  <c r="M6" i="246"/>
  <c r="AT5" i="246"/>
  <c r="AS6" i="246"/>
  <c r="AT32" i="246"/>
  <c r="AU31" i="246"/>
  <c r="O18" i="246" l="1"/>
  <c r="N19" i="246"/>
  <c r="P31" i="246"/>
  <c r="O32" i="246"/>
  <c r="AU18" i="246"/>
  <c r="AT19" i="246"/>
  <c r="AV31" i="246"/>
  <c r="AU32" i="246"/>
  <c r="O5" i="246"/>
  <c r="N6" i="246"/>
  <c r="AU5" i="246"/>
  <c r="AT6" i="246"/>
  <c r="O19" i="246" l="1"/>
  <c r="P18" i="246"/>
  <c r="AW31" i="246"/>
  <c r="AV32" i="246"/>
  <c r="AU6" i="246"/>
  <c r="AV5" i="246"/>
  <c r="AU19" i="246"/>
  <c r="AV18" i="246"/>
  <c r="O6" i="246"/>
  <c r="P5" i="246"/>
  <c r="Q31" i="246"/>
  <c r="P32" i="246"/>
  <c r="P19" i="246" l="1"/>
  <c r="Q18" i="246"/>
  <c r="R31" i="246"/>
  <c r="Q32" i="246"/>
  <c r="AW32" i="246"/>
  <c r="AX31" i="246"/>
  <c r="AV19" i="246"/>
  <c r="AW18" i="246"/>
  <c r="AV6" i="246"/>
  <c r="AW5" i="246"/>
  <c r="P6" i="246"/>
  <c r="Q5" i="246"/>
  <c r="R18" i="246" l="1"/>
  <c r="Q19" i="246"/>
  <c r="AX5" i="246"/>
  <c r="AW6" i="246"/>
  <c r="AX32" i="246"/>
  <c r="AY31" i="246"/>
  <c r="AX18" i="246"/>
  <c r="AW19" i="246"/>
  <c r="R5" i="246"/>
  <c r="Q6" i="246"/>
  <c r="R32" i="246"/>
  <c r="S31" i="246"/>
  <c r="S18" i="246" l="1"/>
  <c r="R19" i="246"/>
  <c r="AY18" i="246"/>
  <c r="AX19" i="246"/>
  <c r="S32" i="246"/>
  <c r="T31" i="246"/>
  <c r="AY32" i="246"/>
  <c r="AZ31" i="246"/>
  <c r="S5" i="246"/>
  <c r="R6" i="246"/>
  <c r="AY5" i="246"/>
  <c r="AX6" i="246"/>
  <c r="S19" i="246" l="1"/>
  <c r="T18" i="246"/>
  <c r="AY6" i="246"/>
  <c r="AZ5" i="246"/>
  <c r="AZ18" i="246"/>
  <c r="AY19" i="246"/>
  <c r="U31" i="246"/>
  <c r="T32" i="246"/>
  <c r="BA31" i="246"/>
  <c r="AZ32" i="246"/>
  <c r="S6" i="246"/>
  <c r="T5" i="246"/>
  <c r="T19" i="246" l="1"/>
  <c r="U18" i="246"/>
  <c r="V31" i="246"/>
  <c r="U32" i="246"/>
  <c r="T6" i="246"/>
  <c r="U5" i="246"/>
  <c r="AZ19" i="246"/>
  <c r="BA18" i="246"/>
  <c r="BB31" i="246"/>
  <c r="BA32" i="246"/>
  <c r="AZ6" i="246"/>
  <c r="BA5" i="246"/>
  <c r="V18" i="246" l="1"/>
  <c r="U19" i="246"/>
  <c r="V5" i="246"/>
  <c r="U6" i="246"/>
  <c r="BB5" i="246"/>
  <c r="BA6" i="246"/>
  <c r="V32" i="246"/>
  <c r="W31" i="246"/>
  <c r="BB18" i="246"/>
  <c r="BA19" i="246"/>
  <c r="BB32" i="246"/>
  <c r="BC31" i="246"/>
  <c r="W18" i="246" l="1"/>
  <c r="V19" i="246"/>
  <c r="X31" i="246"/>
  <c r="W32" i="246"/>
  <c r="BC5" i="246"/>
  <c r="BB6" i="246"/>
  <c r="BC18" i="246"/>
  <c r="BB19" i="246"/>
  <c r="BD31" i="246"/>
  <c r="BC32" i="246"/>
  <c r="W5" i="246"/>
  <c r="V6" i="246"/>
  <c r="X18" i="246" l="1"/>
  <c r="W19" i="246"/>
  <c r="BE31" i="246"/>
  <c r="BD32" i="246"/>
  <c r="W6" i="246"/>
  <c r="X5" i="246"/>
  <c r="BC6" i="246"/>
  <c r="BD5" i="246"/>
  <c r="BC19" i="246"/>
  <c r="BD18" i="246"/>
  <c r="Y31" i="246"/>
  <c r="X32" i="246"/>
  <c r="Y18" i="246" l="1"/>
  <c r="X19" i="246"/>
  <c r="X6" i="246"/>
  <c r="Y5" i="246"/>
  <c r="Z31" i="246"/>
  <c r="Y32" i="246"/>
  <c r="BD19" i="246"/>
  <c r="BE18" i="246"/>
  <c r="BD6" i="246"/>
  <c r="BE5" i="246"/>
  <c r="BF31" i="246"/>
  <c r="BE32" i="246"/>
  <c r="Z18" i="246" l="1"/>
  <c r="Y19" i="246"/>
  <c r="Z5" i="246"/>
  <c r="Y6" i="246"/>
  <c r="BF18" i="246"/>
  <c r="BE19" i="246"/>
  <c r="BF32" i="246"/>
  <c r="BG31" i="246"/>
  <c r="BF5" i="246"/>
  <c r="BE6" i="246"/>
  <c r="Z32" i="246"/>
  <c r="AA31" i="246"/>
  <c r="AA18" i="246" l="1"/>
  <c r="Z19" i="246"/>
  <c r="BG5" i="246"/>
  <c r="BF6" i="246"/>
  <c r="BG18" i="246"/>
  <c r="BF19" i="246"/>
  <c r="BG32" i="246"/>
  <c r="BH31" i="246"/>
  <c r="AA32" i="246"/>
  <c r="AB31" i="246"/>
  <c r="AA5" i="246"/>
  <c r="Z6" i="246"/>
  <c r="AA19" i="246" l="1"/>
  <c r="AB18" i="246"/>
  <c r="BI31" i="246"/>
  <c r="BH32" i="246"/>
  <c r="AA6" i="246"/>
  <c r="AB5" i="246"/>
  <c r="AC31" i="246"/>
  <c r="AB32" i="246"/>
  <c r="BH18" i="246"/>
  <c r="BG19" i="246"/>
  <c r="BG6" i="246"/>
  <c r="BH5" i="246"/>
  <c r="AB19" i="246" l="1"/>
  <c r="AC18" i="246"/>
  <c r="AD31" i="246"/>
  <c r="AC32" i="246"/>
  <c r="AC5" i="246"/>
  <c r="AB6" i="246"/>
  <c r="BJ31" i="246"/>
  <c r="BI32" i="246"/>
  <c r="BI5" i="246"/>
  <c r="BH6" i="246"/>
  <c r="BH19" i="246"/>
  <c r="BI18" i="246"/>
  <c r="AD18" i="246" l="1"/>
  <c r="AC19" i="246"/>
  <c r="BJ5" i="246"/>
  <c r="BI6" i="246"/>
  <c r="AD5" i="246"/>
  <c r="AC6" i="246"/>
  <c r="BJ32" i="246"/>
  <c r="BK31" i="246"/>
  <c r="BJ18" i="246"/>
  <c r="BI19" i="246"/>
  <c r="AD32" i="246"/>
  <c r="AE31" i="246"/>
  <c r="AD19" i="246" l="1"/>
  <c r="AE18" i="246"/>
  <c r="AF31" i="246"/>
  <c r="AE32" i="246"/>
  <c r="BL31" i="246"/>
  <c r="BK32" i="246"/>
  <c r="AE5" i="246"/>
  <c r="AD6" i="246"/>
  <c r="BK18" i="246"/>
  <c r="BJ19" i="246"/>
  <c r="BK5" i="246"/>
  <c r="BJ6" i="246"/>
  <c r="AF18" i="246" l="1"/>
  <c r="AE19" i="246"/>
  <c r="AE6" i="246"/>
  <c r="AF5" i="246"/>
  <c r="BM31" i="246"/>
  <c r="BM32" i="246" s="1"/>
  <c r="BL32" i="246"/>
  <c r="BK6" i="246"/>
  <c r="BL5" i="246"/>
  <c r="BK19" i="246"/>
  <c r="BL18" i="246"/>
  <c r="AG31" i="246"/>
  <c r="AF32" i="246"/>
  <c r="AG18" i="246" l="1"/>
  <c r="AF19" i="246"/>
  <c r="BL6" i="246"/>
  <c r="BM5" i="246"/>
  <c r="BM6" i="246" s="1"/>
  <c r="AH31" i="246"/>
  <c r="AH32" i="246" s="1"/>
  <c r="AG32" i="246"/>
  <c r="BM18" i="246"/>
  <c r="BM19" i="246" s="1"/>
  <c r="BL19" i="246"/>
  <c r="AF6" i="246"/>
  <c r="AG5" i="246"/>
  <c r="AG19" i="246" l="1"/>
  <c r="AH18" i="246"/>
  <c r="AH19" i="246" s="1"/>
  <c r="AH5" i="246"/>
  <c r="AH6" i="246" s="1"/>
  <c r="AG6" i="246"/>
  <c r="B39" i="243" l="1"/>
  <c r="B26" i="243"/>
  <c r="BM39" i="243" l="1"/>
  <c r="BL39" i="243"/>
  <c r="BK39" i="243"/>
  <c r="BJ39" i="243"/>
  <c r="BI39" i="243"/>
  <c r="BH39" i="243"/>
  <c r="BG39" i="243"/>
  <c r="BF39" i="243"/>
  <c r="BE39" i="243"/>
  <c r="BD39" i="243"/>
  <c r="BC39" i="243"/>
  <c r="BB39" i="243"/>
  <c r="BA39" i="243"/>
  <c r="AZ39" i="243"/>
  <c r="AY39" i="243"/>
  <c r="AX39" i="243"/>
  <c r="AW39" i="243"/>
  <c r="AV39" i="243"/>
  <c r="AU39" i="243"/>
  <c r="AT39" i="243"/>
  <c r="AS39" i="243"/>
  <c r="AR39" i="243"/>
  <c r="AQ39" i="243"/>
  <c r="AP39" i="243"/>
  <c r="AO39" i="243"/>
  <c r="AN39" i="243"/>
  <c r="AM39" i="243"/>
  <c r="AL39" i="243"/>
  <c r="AK39" i="243"/>
  <c r="AJ39" i="243"/>
  <c r="AI39" i="243"/>
  <c r="AH39" i="243"/>
  <c r="AG39" i="243"/>
  <c r="AF39" i="243"/>
  <c r="AE39" i="243"/>
  <c r="AD39" i="243"/>
  <c r="AC39" i="243"/>
  <c r="AB39" i="243"/>
  <c r="AA39" i="243"/>
  <c r="Z39" i="243"/>
  <c r="Y39" i="243"/>
  <c r="X39" i="243"/>
  <c r="W39" i="243"/>
  <c r="V39" i="243"/>
  <c r="U39" i="243"/>
  <c r="T39" i="243"/>
  <c r="S39" i="243"/>
  <c r="R39" i="243"/>
  <c r="Q39" i="243"/>
  <c r="P39" i="243"/>
  <c r="O39" i="243"/>
  <c r="N39" i="243"/>
  <c r="M39" i="243"/>
  <c r="L39" i="243"/>
  <c r="K39" i="243"/>
  <c r="J39" i="243"/>
  <c r="I39" i="243"/>
  <c r="H39" i="243"/>
  <c r="G39" i="243"/>
  <c r="F39" i="243"/>
  <c r="E39" i="243"/>
  <c r="D39" i="243"/>
  <c r="D26" i="243"/>
  <c r="BM26" i="243"/>
  <c r="BL26" i="243"/>
  <c r="BK26" i="243"/>
  <c r="BJ26" i="243"/>
  <c r="BI26" i="243"/>
  <c r="BH26" i="243"/>
  <c r="BG26" i="243"/>
  <c r="BF26" i="243"/>
  <c r="BE26" i="243"/>
  <c r="BD26" i="243"/>
  <c r="BC26" i="243"/>
  <c r="BB26" i="243"/>
  <c r="BA26" i="243"/>
  <c r="AZ26" i="243"/>
  <c r="AY26" i="243"/>
  <c r="AX26" i="243"/>
  <c r="AW26" i="243"/>
  <c r="AV26" i="243"/>
  <c r="AU26" i="243"/>
  <c r="AT26" i="243"/>
  <c r="AS26" i="243"/>
  <c r="AR26" i="243"/>
  <c r="AQ26" i="243"/>
  <c r="AP26" i="243"/>
  <c r="AO26" i="243"/>
  <c r="AN26" i="243"/>
  <c r="AM26" i="243"/>
  <c r="AL26" i="243"/>
  <c r="AK26" i="243"/>
  <c r="AJ26" i="243"/>
  <c r="AI26" i="243"/>
  <c r="AH26" i="243"/>
  <c r="AG26" i="243"/>
  <c r="AF26" i="243"/>
  <c r="AE26" i="243"/>
  <c r="AD26" i="243"/>
  <c r="AC26" i="243"/>
  <c r="AB26" i="243"/>
  <c r="AA26" i="243"/>
  <c r="Z26" i="243"/>
  <c r="Y26" i="243"/>
  <c r="X26" i="243"/>
  <c r="W26" i="243"/>
  <c r="V26" i="243"/>
  <c r="U26" i="243"/>
  <c r="T26" i="243"/>
  <c r="S26" i="243"/>
  <c r="R26" i="243"/>
  <c r="Q26" i="243"/>
  <c r="P26" i="243"/>
  <c r="O26" i="243"/>
  <c r="N26" i="243"/>
  <c r="M26" i="243"/>
  <c r="L26" i="243"/>
  <c r="K26" i="243"/>
  <c r="J26" i="243"/>
  <c r="I26" i="243"/>
  <c r="H26" i="243"/>
  <c r="G26" i="243"/>
  <c r="F26" i="243"/>
  <c r="E26" i="243"/>
  <c r="BK13" i="243"/>
  <c r="BM13" i="243"/>
  <c r="BL13" i="243"/>
  <c r="BJ13" i="243"/>
  <c r="BI13" i="243"/>
  <c r="BH13" i="243"/>
  <c r="BG13" i="243"/>
  <c r="BF13" i="243"/>
  <c r="BE13" i="243"/>
  <c r="BD13" i="243"/>
  <c r="BC13" i="243"/>
  <c r="BB13" i="243"/>
  <c r="BA13" i="243"/>
  <c r="AZ13" i="243"/>
  <c r="AY13" i="243"/>
  <c r="AX13" i="243"/>
  <c r="AW13" i="243"/>
  <c r="AV13" i="243"/>
  <c r="AU13" i="243"/>
  <c r="AT13" i="243"/>
  <c r="AS13" i="243"/>
  <c r="AR13" i="243"/>
  <c r="AQ13" i="243"/>
  <c r="AP13" i="243"/>
  <c r="AO13" i="243"/>
  <c r="AN13" i="243"/>
  <c r="AM13" i="243"/>
  <c r="AL13" i="243"/>
  <c r="AK13" i="243"/>
  <c r="AJ13" i="243"/>
  <c r="AI13" i="243"/>
  <c r="AH13" i="243"/>
  <c r="AG13" i="243"/>
  <c r="AF13" i="243"/>
  <c r="AE13" i="243"/>
  <c r="AD13" i="243"/>
  <c r="AC13" i="243"/>
  <c r="AB13" i="243"/>
  <c r="AA13" i="243"/>
  <c r="D13" i="243"/>
  <c r="E13" i="243"/>
  <c r="F13" i="243"/>
  <c r="G13" i="243"/>
  <c r="H13" i="243"/>
  <c r="I13" i="243"/>
  <c r="J13" i="243"/>
  <c r="K13" i="243"/>
  <c r="L13" i="243"/>
  <c r="M13" i="243"/>
  <c r="N13" i="243"/>
  <c r="O13" i="243"/>
  <c r="P13" i="243"/>
  <c r="N14" i="243"/>
  <c r="Q13" i="243"/>
  <c r="R13" i="243"/>
  <c r="S13" i="243"/>
  <c r="T13" i="243"/>
  <c r="U13" i="243"/>
  <c r="Z13" i="243"/>
  <c r="Y13" i="243"/>
  <c r="X13" i="243"/>
  <c r="W13" i="243"/>
  <c r="V13" i="243"/>
  <c r="BN39" i="243" l="1"/>
  <c r="BN13" i="243"/>
  <c r="BU7" i="243" l="1"/>
  <c r="BE40" i="243" l="1"/>
  <c r="Z40" i="243"/>
  <c r="Z27" i="243"/>
  <c r="BE27" i="243"/>
  <c r="B33" i="243"/>
  <c r="B20" i="243"/>
  <c r="AI30" i="243" l="1"/>
  <c r="BC15" i="243"/>
  <c r="H14" i="243" l="1"/>
  <c r="BN38" i="243" l="1"/>
  <c r="BN37" i="243"/>
  <c r="BN25" i="243"/>
  <c r="BN24" i="243"/>
  <c r="BN12" i="243"/>
  <c r="BN11" i="243"/>
  <c r="BC41" i="243" l="1"/>
  <c r="X41" i="243"/>
  <c r="BK40" i="243"/>
  <c r="AM41" i="243" s="1"/>
  <c r="BA40" i="243"/>
  <c r="AS40" i="243"/>
  <c r="AF40" i="243"/>
  <c r="H41" i="243" s="1"/>
  <c r="V40" i="243"/>
  <c r="N40" i="243"/>
  <c r="AI31" i="243"/>
  <c r="D31" i="243"/>
  <c r="E31" i="243" s="1"/>
  <c r="D30" i="243"/>
  <c r="BC28" i="243"/>
  <c r="BK27" i="243"/>
  <c r="BA28" i="243" s="1"/>
  <c r="BA27" i="243"/>
  <c r="AS27" i="243"/>
  <c r="AF27" i="243"/>
  <c r="V27" i="243"/>
  <c r="N27" i="243"/>
  <c r="B25" i="243"/>
  <c r="B38" i="243" s="1"/>
  <c r="B24" i="243"/>
  <c r="B37" i="243" s="1"/>
  <c r="AI18" i="243"/>
  <c r="AJ18" i="243" s="1"/>
  <c r="D18" i="243"/>
  <c r="D19" i="243" s="1"/>
  <c r="AI17" i="243"/>
  <c r="D17" i="243"/>
  <c r="X15" i="243"/>
  <c r="BK14" i="243"/>
  <c r="BA15" i="243" s="1"/>
  <c r="BA14" i="243"/>
  <c r="AS14" i="243"/>
  <c r="AF14" i="243"/>
  <c r="AI5" i="243"/>
  <c r="AI6" i="243" s="1"/>
  <c r="D5" i="243"/>
  <c r="D6" i="243" s="1"/>
  <c r="AI4" i="243"/>
  <c r="D4" i="243"/>
  <c r="V15" i="243" l="1"/>
  <c r="AM27" i="243"/>
  <c r="AY27" i="243" s="1"/>
  <c r="AO28" i="243" s="1"/>
  <c r="H27" i="243"/>
  <c r="T27" i="243" s="1"/>
  <c r="J28" i="243" s="1"/>
  <c r="AM14" i="243"/>
  <c r="AY14" i="243" s="1"/>
  <c r="AO15" i="243" s="1"/>
  <c r="H40" i="243"/>
  <c r="T40" i="243" s="1"/>
  <c r="J41" i="243" s="1"/>
  <c r="L41" i="243" s="1"/>
  <c r="AM40" i="243"/>
  <c r="AY40" i="243" s="1"/>
  <c r="AO41" i="243" s="1"/>
  <c r="AQ41" i="243" s="1"/>
  <c r="AI19" i="243"/>
  <c r="BA41" i="243"/>
  <c r="BE41" i="243" s="1"/>
  <c r="BH41" i="243" s="1"/>
  <c r="AM28" i="243"/>
  <c r="BE28" i="243"/>
  <c r="BH28" i="243" s="1"/>
  <c r="BE15" i="243"/>
  <c r="BH15" i="243" s="1"/>
  <c r="Z15" i="243"/>
  <c r="AC15" i="243" s="1"/>
  <c r="AM15" i="243"/>
  <c r="T14" i="243"/>
  <c r="J15" i="243" s="1"/>
  <c r="F31" i="243"/>
  <c r="G31" i="243" s="1"/>
  <c r="E32" i="243"/>
  <c r="E18" i="243"/>
  <c r="D32" i="243"/>
  <c r="AK18" i="243"/>
  <c r="AJ19" i="243"/>
  <c r="E5" i="243"/>
  <c r="V28" i="243"/>
  <c r="H28" i="243"/>
  <c r="AJ31" i="243"/>
  <c r="AI32" i="243"/>
  <c r="AJ5" i="243"/>
  <c r="H15" i="243"/>
  <c r="V41" i="243"/>
  <c r="Z41" i="243" s="1"/>
  <c r="AC41" i="243" s="1"/>
  <c r="BK41" i="243" l="1"/>
  <c r="AQ28" i="243"/>
  <c r="AT28" i="243" s="1"/>
  <c r="L28" i="243"/>
  <c r="AQ15" i="243"/>
  <c r="AT15" i="243" s="1"/>
  <c r="L15" i="243"/>
  <c r="O15" i="243" s="1"/>
  <c r="F32" i="243"/>
  <c r="F18" i="243"/>
  <c r="E19" i="243"/>
  <c r="AJ6" i="243"/>
  <c r="AK5" i="243"/>
  <c r="AK31" i="243"/>
  <c r="AJ32" i="243"/>
  <c r="E6" i="243"/>
  <c r="F5" i="243"/>
  <c r="G32" i="243"/>
  <c r="H31" i="243"/>
  <c r="AK19" i="243"/>
  <c r="AL18" i="243"/>
  <c r="AT41" i="243"/>
  <c r="AF41" i="243"/>
  <c r="O41" i="243"/>
  <c r="BK28" i="243" l="1"/>
  <c r="O28" i="243"/>
  <c r="BK15" i="243"/>
  <c r="AF15" i="243"/>
  <c r="F19" i="243"/>
  <c r="G18" i="243"/>
  <c r="H32" i="243"/>
  <c r="I31" i="243"/>
  <c r="G5" i="243"/>
  <c r="F6" i="243"/>
  <c r="AL31" i="243"/>
  <c r="AK32" i="243"/>
  <c r="AL19" i="243"/>
  <c r="AM18" i="243"/>
  <c r="AK6" i="243"/>
  <c r="AL5" i="243"/>
  <c r="G19" i="243" l="1"/>
  <c r="H18" i="243"/>
  <c r="AM31" i="243"/>
  <c r="AL32" i="243"/>
  <c r="H5" i="243"/>
  <c r="G6" i="243"/>
  <c r="AM5" i="243"/>
  <c r="AL6" i="243"/>
  <c r="AM19" i="243"/>
  <c r="AN18" i="243"/>
  <c r="I32" i="243"/>
  <c r="J31" i="243"/>
  <c r="H19" i="243" l="1"/>
  <c r="I18" i="243"/>
  <c r="AN5" i="243"/>
  <c r="AM6" i="243"/>
  <c r="J32" i="243"/>
  <c r="K31" i="243"/>
  <c r="I5" i="243"/>
  <c r="H6" i="243"/>
  <c r="AN19" i="243"/>
  <c r="AO18" i="243"/>
  <c r="AM32" i="243"/>
  <c r="AN31" i="243"/>
  <c r="J18" i="243" l="1"/>
  <c r="I19" i="243"/>
  <c r="AO19" i="243"/>
  <c r="AP18" i="243"/>
  <c r="I6" i="243"/>
  <c r="J5" i="243"/>
  <c r="AN32" i="243"/>
  <c r="AO31" i="243"/>
  <c r="L31" i="243"/>
  <c r="K32" i="243"/>
  <c r="AO5" i="243"/>
  <c r="AN6" i="243"/>
  <c r="K18" i="243" l="1"/>
  <c r="J19" i="243"/>
  <c r="AQ18" i="243"/>
  <c r="AP19" i="243"/>
  <c r="J6" i="243"/>
  <c r="K5" i="243"/>
  <c r="AO6" i="243"/>
  <c r="AP5" i="243"/>
  <c r="AO32" i="243"/>
  <c r="AP31" i="243"/>
  <c r="M31" i="243"/>
  <c r="L32" i="243"/>
  <c r="L18" i="243" l="1"/>
  <c r="K19" i="243"/>
  <c r="AP6" i="243"/>
  <c r="AQ5" i="243"/>
  <c r="K6" i="243"/>
  <c r="L5" i="243"/>
  <c r="AP32" i="243"/>
  <c r="AQ31" i="243"/>
  <c r="N31" i="243"/>
  <c r="M32" i="243"/>
  <c r="AR18" i="243"/>
  <c r="AQ19" i="243"/>
  <c r="M18" i="243" l="1"/>
  <c r="L19" i="243"/>
  <c r="AR31" i="243"/>
  <c r="AQ32" i="243"/>
  <c r="M5" i="243"/>
  <c r="L6" i="243"/>
  <c r="AQ6" i="243"/>
  <c r="AR5" i="243"/>
  <c r="AS18" i="243"/>
  <c r="AR19" i="243"/>
  <c r="O31" i="243"/>
  <c r="N32" i="243"/>
  <c r="M19" i="243" l="1"/>
  <c r="N18" i="243"/>
  <c r="O32" i="243"/>
  <c r="P31" i="243"/>
  <c r="M6" i="243"/>
  <c r="N5" i="243"/>
  <c r="AS5" i="243"/>
  <c r="AR6" i="243"/>
  <c r="AS19" i="243"/>
  <c r="AT18" i="243"/>
  <c r="AS31" i="243"/>
  <c r="AR32" i="243"/>
  <c r="N19" i="243" l="1"/>
  <c r="O18" i="243"/>
  <c r="AS6" i="243"/>
  <c r="AT5" i="243"/>
  <c r="P32" i="243"/>
  <c r="Q31" i="243"/>
  <c r="O5" i="243"/>
  <c r="N6" i="243"/>
  <c r="AT31" i="243"/>
  <c r="AS32" i="243"/>
  <c r="AT19" i="243"/>
  <c r="AU18" i="243"/>
  <c r="O19" i="243" l="1"/>
  <c r="P18" i="243"/>
  <c r="AU31" i="243"/>
  <c r="AT32" i="243"/>
  <c r="P5" i="243"/>
  <c r="O6" i="243"/>
  <c r="Q32" i="243"/>
  <c r="R31" i="243"/>
  <c r="AU19" i="243"/>
  <c r="AV18" i="243"/>
  <c r="AU5" i="243"/>
  <c r="AT6" i="243"/>
  <c r="P19" i="243" l="1"/>
  <c r="Q18" i="243"/>
  <c r="R32" i="243"/>
  <c r="S31" i="243"/>
  <c r="AV5" i="243"/>
  <c r="AU6" i="243"/>
  <c r="Q5" i="243"/>
  <c r="P6" i="243"/>
  <c r="AV19" i="243"/>
  <c r="AW18" i="243"/>
  <c r="AU32" i="243"/>
  <c r="AV31" i="243"/>
  <c r="Q19" i="243" l="1"/>
  <c r="R18" i="243"/>
  <c r="Q6" i="243"/>
  <c r="R5" i="243"/>
  <c r="AW5" i="243"/>
  <c r="AV6" i="243"/>
  <c r="AV32" i="243"/>
  <c r="AW31" i="243"/>
  <c r="AW19" i="243"/>
  <c r="AX18" i="243"/>
  <c r="T31" i="243"/>
  <c r="S32" i="243"/>
  <c r="S18" i="243" l="1"/>
  <c r="R19" i="243"/>
  <c r="AW6" i="243"/>
  <c r="AX5" i="243"/>
  <c r="AW32" i="243"/>
  <c r="AX31" i="243"/>
  <c r="U31" i="243"/>
  <c r="T32" i="243"/>
  <c r="AY18" i="243"/>
  <c r="AX19" i="243"/>
  <c r="R6" i="243"/>
  <c r="S5" i="243"/>
  <c r="T18" i="243" l="1"/>
  <c r="S19" i="243"/>
  <c r="AX32" i="243"/>
  <c r="AY31" i="243"/>
  <c r="V31" i="243"/>
  <c r="U32" i="243"/>
  <c r="S6" i="243"/>
  <c r="T5" i="243"/>
  <c r="AX6" i="243"/>
  <c r="AY5" i="243"/>
  <c r="AZ18" i="243"/>
  <c r="AY19" i="243"/>
  <c r="U18" i="243" l="1"/>
  <c r="T19" i="243"/>
  <c r="AY6" i="243"/>
  <c r="AZ5" i="243"/>
  <c r="T6" i="243"/>
  <c r="U5" i="243"/>
  <c r="BA18" i="243"/>
  <c r="AZ19" i="243"/>
  <c r="W31" i="243"/>
  <c r="V32" i="243"/>
  <c r="AZ31" i="243"/>
  <c r="AY32" i="243"/>
  <c r="V18" i="243" l="1"/>
  <c r="U19" i="243"/>
  <c r="W32" i="243"/>
  <c r="X31" i="243"/>
  <c r="U6" i="243"/>
  <c r="V5" i="243"/>
  <c r="BA19" i="243"/>
  <c r="BB18" i="243"/>
  <c r="BA31" i="243"/>
  <c r="AZ32" i="243"/>
  <c r="AZ6" i="243"/>
  <c r="BA5" i="243"/>
  <c r="V19" i="243" l="1"/>
  <c r="W18" i="243"/>
  <c r="BB31" i="243"/>
  <c r="BA32" i="243"/>
  <c r="BB19" i="243"/>
  <c r="BC18" i="243"/>
  <c r="BA6" i="243"/>
  <c r="BB5" i="243"/>
  <c r="W5" i="243"/>
  <c r="V6" i="243"/>
  <c r="X32" i="243"/>
  <c r="Y31" i="243"/>
  <c r="W19" i="243" l="1"/>
  <c r="X18" i="243"/>
  <c r="X5" i="243"/>
  <c r="W6" i="243"/>
  <c r="BC5" i="243"/>
  <c r="BB6" i="243"/>
  <c r="Y32" i="243"/>
  <c r="Z31" i="243"/>
  <c r="BC19" i="243"/>
  <c r="BD18" i="243"/>
  <c r="BC31" i="243"/>
  <c r="BB32" i="243"/>
  <c r="X19" i="243" l="1"/>
  <c r="Y18" i="243"/>
  <c r="BD19" i="243"/>
  <c r="BE18" i="243"/>
  <c r="Z32" i="243"/>
  <c r="AA31" i="243"/>
  <c r="BD5" i="243"/>
  <c r="BC6" i="243"/>
  <c r="BC32" i="243"/>
  <c r="BD31" i="243"/>
  <c r="Y5" i="243"/>
  <c r="X6" i="243"/>
  <c r="Y19" i="243" l="1"/>
  <c r="Z18" i="243"/>
  <c r="BD32" i="243"/>
  <c r="BE31" i="243"/>
  <c r="BE5" i="243"/>
  <c r="BD6" i="243"/>
  <c r="AB31" i="243"/>
  <c r="AA32" i="243"/>
  <c r="Y6" i="243"/>
  <c r="Z5" i="243"/>
  <c r="BE19" i="243"/>
  <c r="BF18" i="243"/>
  <c r="AA18" i="243" l="1"/>
  <c r="Z19" i="243"/>
  <c r="Z6" i="243"/>
  <c r="AA5" i="243"/>
  <c r="AC31" i="243"/>
  <c r="AB32" i="243"/>
  <c r="BE6" i="243"/>
  <c r="BF5" i="243"/>
  <c r="BG18" i="243"/>
  <c r="BF19" i="243"/>
  <c r="BE32" i="243"/>
  <c r="BF31" i="243"/>
  <c r="AB18" i="243" l="1"/>
  <c r="AA19" i="243"/>
  <c r="BH18" i="243"/>
  <c r="BG19" i="243"/>
  <c r="AD31" i="243"/>
  <c r="AC32" i="243"/>
  <c r="BF6" i="243"/>
  <c r="BG5" i="243"/>
  <c r="BF32" i="243"/>
  <c r="BG31" i="243"/>
  <c r="AA6" i="243"/>
  <c r="AB5" i="243"/>
  <c r="AC18" i="243" l="1"/>
  <c r="AB19" i="243"/>
  <c r="AE31" i="243"/>
  <c r="AF31" i="243" s="1"/>
  <c r="AG31" i="243" s="1"/>
  <c r="AH31" i="243" s="1"/>
  <c r="AD32" i="243"/>
  <c r="BH31" i="243"/>
  <c r="BG32" i="243"/>
  <c r="BG6" i="243"/>
  <c r="BH5" i="243"/>
  <c r="AC5" i="243"/>
  <c r="AB6" i="243"/>
  <c r="BI18" i="243"/>
  <c r="BH19" i="243"/>
  <c r="AC19" i="243" l="1"/>
  <c r="AD18" i="243"/>
  <c r="AC6" i="243"/>
  <c r="AD5" i="243"/>
  <c r="BI5" i="243"/>
  <c r="BH6" i="243"/>
  <c r="BI19" i="243"/>
  <c r="BJ18" i="243"/>
  <c r="BK18" i="243" s="1"/>
  <c r="BI31" i="243"/>
  <c r="BH32" i="243"/>
  <c r="AE32" i="243"/>
  <c r="AD19" i="243" l="1"/>
  <c r="AE18" i="243"/>
  <c r="AF18" i="243" s="1"/>
  <c r="AG18" i="243" s="1"/>
  <c r="BJ19" i="243"/>
  <c r="BJ5" i="243"/>
  <c r="BK5" i="243" s="1"/>
  <c r="BL5" i="243" s="1"/>
  <c r="BI6" i="243"/>
  <c r="BJ31" i="243"/>
  <c r="BK31" i="243" s="1"/>
  <c r="BL31" i="243" s="1"/>
  <c r="BI32" i="243"/>
  <c r="AF32" i="243"/>
  <c r="AE5" i="243"/>
  <c r="AF5" i="243" s="1"/>
  <c r="AG5" i="243" s="1"/>
  <c r="AD6" i="243"/>
  <c r="AE19" i="243" l="1"/>
  <c r="AG32" i="243"/>
  <c r="AH32" i="243"/>
  <c r="AE6" i="243"/>
  <c r="BJ6" i="243"/>
  <c r="BJ32" i="243"/>
  <c r="BK32" i="243" l="1"/>
  <c r="BM31" i="243"/>
  <c r="BL32" i="243" l="1"/>
  <c r="BM32" i="243"/>
  <c r="AF6" i="243" l="1"/>
  <c r="AG6" i="243"/>
  <c r="AH5" i="243" l="1"/>
  <c r="AH6" i="243" s="1"/>
  <c r="BK19" i="243"/>
  <c r="BL18" i="243"/>
  <c r="BL19" i="243" s="1"/>
  <c r="BM18" i="243" l="1"/>
  <c r="BM19" i="243" s="1"/>
  <c r="AF19" i="243"/>
  <c r="AG19" i="243"/>
  <c r="AH18" i="243" l="1"/>
  <c r="AH19" i="243" s="1"/>
  <c r="BK6" i="243"/>
  <c r="BL6" i="243"/>
  <c r="BM5" i="243"/>
  <c r="BM6" i="243" s="1"/>
  <c r="X28" i="243" l="1"/>
  <c r="Z28" i="243" s="1"/>
  <c r="AF28" i="243" s="1"/>
  <c r="AC28" i="243" l="1"/>
</calcChain>
</file>

<file path=xl/sharedStrings.xml><?xml version="1.0" encoding="utf-8"?>
<sst xmlns="http://schemas.openxmlformats.org/spreadsheetml/2006/main" count="411" uniqueCount="93">
  <si>
    <t>項目</t>
    <rPh sb="0" eb="2">
      <t>コウモク</t>
    </rPh>
    <phoneticPr fontId="2"/>
  </si>
  <si>
    <t>備考</t>
    <rPh sb="0" eb="2">
      <t>ビコウ</t>
    </rPh>
    <phoneticPr fontId="2"/>
  </si>
  <si>
    <t>別紙　週休2日確認シート</t>
    <rPh sb="0" eb="2">
      <t>ベッシ</t>
    </rPh>
    <rPh sb="3" eb="4">
      <t>シュウ</t>
    </rPh>
    <rPh sb="4" eb="5">
      <t>キュウ</t>
    </rPh>
    <rPh sb="6" eb="7">
      <t>ニチ</t>
    </rPh>
    <rPh sb="7" eb="9">
      <t>カクニン</t>
    </rPh>
    <phoneticPr fontId="2"/>
  </si>
  <si>
    <t>工事名</t>
    <rPh sb="0" eb="2">
      <t>コウジ</t>
    </rPh>
    <rPh sb="2" eb="3">
      <t>メイ</t>
    </rPh>
    <phoneticPr fontId="2"/>
  </si>
  <si>
    <t>工期</t>
    <phoneticPr fontId="2"/>
  </si>
  <si>
    <t>自</t>
    <rPh sb="0" eb="1">
      <t>ジ</t>
    </rPh>
    <phoneticPr fontId="2"/>
  </si>
  <si>
    <t>～</t>
    <phoneticPr fontId="2"/>
  </si>
  <si>
    <t>○</t>
    <phoneticPr fontId="2"/>
  </si>
  <si>
    <t>休工日</t>
    <rPh sb="0" eb="1">
      <t>キュウ</t>
    </rPh>
    <rPh sb="1" eb="2">
      <t>コウ</t>
    </rPh>
    <rPh sb="2" eb="3">
      <t>ヒ</t>
    </rPh>
    <phoneticPr fontId="2"/>
  </si>
  <si>
    <t>休工予定日</t>
    <rPh sb="0" eb="1">
      <t>キュウ</t>
    </rPh>
    <rPh sb="1" eb="2">
      <t>コウ</t>
    </rPh>
    <rPh sb="2" eb="5">
      <t>ヨテイビ</t>
    </rPh>
    <phoneticPr fontId="2"/>
  </si>
  <si>
    <t>休工予定だったが現場作業のあった日</t>
    <rPh sb="0" eb="1">
      <t>キュウ</t>
    </rPh>
    <rPh sb="1" eb="2">
      <t>コウ</t>
    </rPh>
    <rPh sb="2" eb="4">
      <t>ヨテイ</t>
    </rPh>
    <rPh sb="8" eb="10">
      <t>ゲンバ</t>
    </rPh>
    <rPh sb="10" eb="12">
      <t>サギョウ</t>
    </rPh>
    <rPh sb="16" eb="17">
      <t>ビ</t>
    </rPh>
    <phoneticPr fontId="2"/>
  </si>
  <si>
    <t>：</t>
    <phoneticPr fontId="2"/>
  </si>
  <si>
    <t>＝</t>
    <phoneticPr fontId="2"/>
  </si>
  <si>
    <t>％</t>
    <phoneticPr fontId="2"/>
  </si>
  <si>
    <t>凡例</t>
    <phoneticPr fontId="2"/>
  </si>
  <si>
    <t>休工日</t>
    <rPh sb="0" eb="2">
      <t>キュウコウ</t>
    </rPh>
    <rPh sb="2" eb="3">
      <t>ビ</t>
    </rPh>
    <phoneticPr fontId="2"/>
  </si>
  <si>
    <t>元日</t>
    <rPh sb="0" eb="2">
      <t>ガンジツ</t>
    </rPh>
    <phoneticPr fontId="2"/>
  </si>
  <si>
    <t>成人の日</t>
    <rPh sb="0" eb="2">
      <t>セイジン</t>
    </rPh>
    <rPh sb="3" eb="4">
      <t>ヒ</t>
    </rPh>
    <phoneticPr fontId="2"/>
  </si>
  <si>
    <t>建国記念の日</t>
    <rPh sb="0" eb="1">
      <t>ケン</t>
    </rPh>
    <rPh sb="1" eb="2">
      <t>コク</t>
    </rPh>
    <rPh sb="2" eb="4">
      <t>キネン</t>
    </rPh>
    <rPh sb="5" eb="6">
      <t>ヒ</t>
    </rPh>
    <phoneticPr fontId="2"/>
  </si>
  <si>
    <t>天皇誕生日</t>
    <rPh sb="0" eb="2">
      <t>テンノウ</t>
    </rPh>
    <rPh sb="2" eb="5">
      <t>タンジョウビ</t>
    </rPh>
    <phoneticPr fontId="2"/>
  </si>
  <si>
    <t>振替休日</t>
    <rPh sb="0" eb="2">
      <t>フリカエ</t>
    </rPh>
    <rPh sb="2" eb="4">
      <t>キュウジツ</t>
    </rPh>
    <phoneticPr fontId="2"/>
  </si>
  <si>
    <t>春分の日</t>
    <rPh sb="0" eb="2">
      <t>シュンブン</t>
    </rPh>
    <rPh sb="3" eb="4">
      <t>ヒ</t>
    </rPh>
    <phoneticPr fontId="2"/>
  </si>
  <si>
    <t>昭和の日</t>
    <rPh sb="0" eb="2">
      <t>ショウワ</t>
    </rPh>
    <rPh sb="3" eb="4">
      <t>ヒ</t>
    </rPh>
    <phoneticPr fontId="2"/>
  </si>
  <si>
    <t>憲法記念日</t>
    <rPh sb="0" eb="2">
      <t>ケンポウ</t>
    </rPh>
    <rPh sb="2" eb="5">
      <t>キネンビ</t>
    </rPh>
    <phoneticPr fontId="2"/>
  </si>
  <si>
    <t>みどりの日</t>
    <rPh sb="4" eb="5">
      <t>ヒ</t>
    </rPh>
    <phoneticPr fontId="2"/>
  </si>
  <si>
    <t>こどもの日</t>
    <rPh sb="4" eb="5">
      <t>ヒ</t>
    </rPh>
    <phoneticPr fontId="2"/>
  </si>
  <si>
    <t>海の日</t>
    <rPh sb="0" eb="1">
      <t>ウミ</t>
    </rPh>
    <rPh sb="2" eb="3">
      <t>ヒ</t>
    </rPh>
    <phoneticPr fontId="2"/>
  </si>
  <si>
    <t>山の日</t>
    <rPh sb="0" eb="1">
      <t>ヤマ</t>
    </rPh>
    <rPh sb="2" eb="3">
      <t>ヒ</t>
    </rPh>
    <phoneticPr fontId="2"/>
  </si>
  <si>
    <t>敬老の日</t>
    <rPh sb="0" eb="2">
      <t>ケイロウ</t>
    </rPh>
    <rPh sb="3" eb="4">
      <t>ヒ</t>
    </rPh>
    <phoneticPr fontId="2"/>
  </si>
  <si>
    <t>秋分の日</t>
    <rPh sb="0" eb="2">
      <t>シュウブン</t>
    </rPh>
    <rPh sb="3" eb="4">
      <t>ヒ</t>
    </rPh>
    <phoneticPr fontId="2"/>
  </si>
  <si>
    <t>スポーツの日</t>
    <rPh sb="5" eb="6">
      <t>ヒ</t>
    </rPh>
    <phoneticPr fontId="2"/>
  </si>
  <si>
    <t>文化の日</t>
    <rPh sb="0" eb="2">
      <t>ブンカ</t>
    </rPh>
    <rPh sb="3" eb="4">
      <t>ヒ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</si>
  <si>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</si>
  <si>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日付</t>
    <rPh sb="0" eb="2">
      <t>ヒヅケ</t>
    </rPh>
    <phoneticPr fontId="2"/>
  </si>
  <si>
    <t>祝日名</t>
    <rPh sb="0" eb="2">
      <t>シュクジツ</t>
    </rPh>
    <rPh sb="2" eb="3">
      <t>メイ</t>
    </rPh>
    <phoneticPr fontId="2"/>
  </si>
  <si>
    <t>工期日数</t>
    <rPh sb="0" eb="2">
      <t>コウキ</t>
    </rPh>
    <rPh sb="2" eb="4">
      <t>ニッスウ</t>
    </rPh>
    <phoneticPr fontId="2"/>
  </si>
  <si>
    <t>対象外期間（夏季休暇、年末年始など）</t>
    <rPh sb="0" eb="2">
      <t>タイショウガイ</t>
    </rPh>
    <rPh sb="2" eb="4">
      <t>キカン</t>
    </rPh>
    <rPh sb="5" eb="7">
      <t>カキ</t>
    </rPh>
    <rPh sb="7" eb="9">
      <t>キュウカ</t>
    </rPh>
    <rPh sb="10" eb="12">
      <t>ネンマツ</t>
    </rPh>
    <rPh sb="12" eb="14">
      <t>ネンシ</t>
    </rPh>
    <phoneticPr fontId="2"/>
  </si>
  <si>
    <t>×</t>
  </si>
  <si>
    <t>●</t>
  </si>
  <si>
    <t>◇</t>
  </si>
  <si>
    <t>至</t>
    <rPh sb="0" eb="1">
      <t>イタル</t>
    </rPh>
    <phoneticPr fontId="2"/>
  </si>
  <si>
    <t>工事</t>
    <phoneticPr fontId="2"/>
  </si>
  <si>
    <t>／</t>
    <phoneticPr fontId="2"/>
  </si>
  <si>
    <t>対象期間</t>
    <rPh sb="0" eb="2">
      <t>タイショウ</t>
    </rPh>
    <rPh sb="2" eb="4">
      <t>キカン</t>
    </rPh>
    <phoneticPr fontId="2"/>
  </si>
  <si>
    <t>月</t>
    <rPh sb="0" eb="1">
      <t>ガツ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</si>
  <si>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</si>
  <si>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月</t>
    <phoneticPr fontId="2"/>
  </si>
  <si>
    <t>休工日●</t>
    <rPh sb="0" eb="2">
      <t>キュウコウ</t>
    </rPh>
    <rPh sb="2" eb="3">
      <t>ビ</t>
    </rPh>
    <phoneticPr fontId="2"/>
  </si>
  <si>
    <t>対象外×</t>
    <rPh sb="0" eb="3">
      <t>タイショウガイ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</si>
  <si>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</si>
  <si>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土日数</t>
    <rPh sb="0" eb="2">
      <t>ドニチ</t>
    </rPh>
    <rPh sb="2" eb="3">
      <t>スウ</t>
    </rPh>
    <phoneticPr fontId="2"/>
  </si>
  <si>
    <t>対象外</t>
    <rPh sb="0" eb="3">
      <t>タイショウガイ</t>
    </rPh>
    <phoneticPr fontId="2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</si>
  <si>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</si>
  <si>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</si>
  <si>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</si>
  <si>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</si>
  <si>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</si>
  <si>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</si>
  <si>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</si>
  <si>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</si>
  <si>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</si>
  <si>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振替休日</t>
  </si>
  <si>
    <t>海の日</t>
  </si>
  <si>
    <t>山の日</t>
  </si>
  <si>
    <t>敬老の日</t>
  </si>
  <si>
    <t>国民の休日</t>
  </si>
  <si>
    <t>秋分の日</t>
  </si>
  <si>
    <t>スポーツの日</t>
  </si>
  <si>
    <t>文化の日</t>
  </si>
  <si>
    <t>勤労感謝の日</t>
  </si>
  <si>
    <t>振替休工日</t>
    <rPh sb="0" eb="1">
      <t>フリカエ</t>
    </rPh>
    <rPh sb="2" eb="3">
      <t>キュウ</t>
    </rPh>
    <rPh sb="3" eb="4">
      <t>コウ</t>
    </rPh>
    <rPh sb="4" eb="5">
      <t>ヒ</t>
    </rPh>
    <phoneticPr fontId="2"/>
  </si>
  <si>
    <t>◎</t>
  </si>
  <si>
    <t>○</t>
  </si>
  <si>
    <t>休工予定日
（土日）</t>
    <rPh sb="0" eb="2">
      <t>キュウコウ</t>
    </rPh>
    <rPh sb="2" eb="4">
      <t>ヨテイ</t>
    </rPh>
    <rPh sb="4" eb="5">
      <t>ビ</t>
    </rPh>
    <rPh sb="7" eb="9">
      <t>ドニチ</t>
    </rPh>
    <phoneticPr fontId="2"/>
  </si>
  <si>
    <t>9/6現場作業→9/8振替休</t>
    <rPh sb="3" eb="5">
      <t>ゲンバ</t>
    </rPh>
    <rPh sb="5" eb="7">
      <t>サギョウ</t>
    </rPh>
    <rPh sb="11" eb="13">
      <t>フリカエ</t>
    </rPh>
    <rPh sb="13" eb="14">
      <t>キュウ</t>
    </rPh>
    <phoneticPr fontId="2"/>
  </si>
  <si>
    <t>10/４現場作業→10/29振替休</t>
    <rPh sb="4" eb="6">
      <t>ゲンバ</t>
    </rPh>
    <rPh sb="6" eb="8">
      <t>サギョウ</t>
    </rPh>
    <rPh sb="14" eb="16">
      <t>フリカエ</t>
    </rPh>
    <rPh sb="16" eb="17">
      <t>キュウ</t>
    </rPh>
    <phoneticPr fontId="2"/>
  </si>
  <si>
    <t>完全週休2日チェック</t>
    <rPh sb="0" eb="2">
      <t>カンゼン</t>
    </rPh>
    <rPh sb="2" eb="4">
      <t>シュウキュウ</t>
    </rPh>
    <rPh sb="5" eb="6">
      <t>ニチ</t>
    </rPh>
    <phoneticPr fontId="2"/>
  </si>
  <si>
    <t>：</t>
  </si>
  <si>
    <t>夏季</t>
    <rPh sb="0" eb="2">
      <t>カキ</t>
    </rPh>
    <phoneticPr fontId="2"/>
  </si>
  <si>
    <t>夏季休暇</t>
    <rPh sb="0" eb="2">
      <t>カキ</t>
    </rPh>
    <rPh sb="2" eb="4">
      <t>キュウカ</t>
    </rPh>
    <phoneticPr fontId="2"/>
  </si>
  <si>
    <t>年末年始休暇</t>
    <rPh sb="0" eb="1">
      <t>ネンマツ</t>
    </rPh>
    <rPh sb="1" eb="3">
      <t>ネンシ</t>
    </rPh>
    <rPh sb="3" eb="5">
      <t>キュウカ</t>
    </rPh>
    <phoneticPr fontId="2"/>
  </si>
  <si>
    <t>着手</t>
    <rPh sb="0" eb="2">
      <t>チャクシュ</t>
    </rPh>
    <phoneticPr fontId="2"/>
  </si>
  <si>
    <t>現場作業を開始した日</t>
    <rPh sb="0" eb="2">
      <t>ゲンバ</t>
    </rPh>
    <rPh sb="2" eb="4">
      <t>サギョウ</t>
    </rPh>
    <rPh sb="5" eb="7">
      <t>カイシ</t>
    </rPh>
    <rPh sb="9" eb="10">
      <t>ヒ</t>
    </rPh>
    <phoneticPr fontId="2"/>
  </si>
  <si>
    <t>夏休</t>
    <rPh sb="0" eb="2">
      <t>ナツヤスミ</t>
    </rPh>
    <phoneticPr fontId="2"/>
  </si>
  <si>
    <t>冬休</t>
    <rPh sb="0" eb="2">
      <t>フユヤス</t>
    </rPh>
    <phoneticPr fontId="2"/>
  </si>
  <si>
    <t>週休２日達成状況</t>
    <rPh sb="0" eb="2">
      <t>シュウキュウ</t>
    </rPh>
    <rPh sb="3" eb="4">
      <t>ニチ</t>
    </rPh>
    <rPh sb="4" eb="6">
      <t>タッセイ</t>
    </rPh>
    <rPh sb="6" eb="8">
      <t>ジョウキョウ</t>
    </rPh>
    <phoneticPr fontId="2"/>
  </si>
  <si>
    <t>NG</t>
  </si>
  <si>
    <t>NG</t>
    <phoneticPr fontId="2"/>
  </si>
  <si>
    <t>OK</t>
  </si>
  <si>
    <t>OK</t>
    <phoneticPr fontId="2"/>
  </si>
  <si>
    <t>◆月単位週休２日</t>
    <phoneticPr fontId="2"/>
  </si>
  <si>
    <t>◆週単位週休２日</t>
    <rPh sb="4" eb="6">
      <t>シュウキュウ</t>
    </rPh>
    <rPh sb="7" eb="8">
      <t>ヒ</t>
    </rPh>
    <phoneticPr fontId="2"/>
  </si>
  <si>
    <t>【完全週休2日】確認シート</t>
    <rPh sb="1" eb="3">
      <t>カンゼン</t>
    </rPh>
    <rPh sb="3" eb="5">
      <t>シュウキュウ</t>
    </rPh>
    <rPh sb="6" eb="7">
      <t>ニチ</t>
    </rPh>
    <rPh sb="8" eb="1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</si>
</sst>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0.0%"/>
    <numFmt numFmtId="178" formatCode="0.0_);[Red]\(0.0\)"/>
    <numFmt numFmtId="180" formatCode="[$-411]ggge&quot;年&quot;m&quot;月&quot;d&quot;日&quot;;@"/>
    <numFmt numFmtId="181" formatCode="d"/>
    <numFmt numFmtId="185" formatCode="\④General"/>
    <numFmt numFmtId="186" formatCode="0.0"/>
  </numFmts>
  <fonts count="5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u/>
      <sz val="16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0"/>
      <color indexed="3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b/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6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ｺﾞｼｯｸE"/>
      <family val="3"/>
      <charset val="128"/>
    </font>
    <font>
      <b/>
      <sz val="12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35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3" borderId="36" applyNumberFormat="0" applyFon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7" fillId="31" borderId="4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" borderId="38" applyNumberFormat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0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38" fontId="6" fillId="0" borderId="0" xfId="33" applyFont="1" applyAlignment="1">
      <alignment horizontal="right" vertical="center"/>
    </xf>
    <xf numFmtId="56" fontId="6" fillId="0" borderId="0" xfId="33" quotePrefix="1" applyNumberFormat="1" applyFont="1" applyAlignment="1">
      <alignment horizontal="center" vertical="center" wrapText="1"/>
    </xf>
    <xf numFmtId="178" fontId="6" fillId="0" borderId="0" xfId="0" quotePrefix="1" applyNumberFormat="1" applyFont="1" applyAlignment="1">
      <alignment horizontal="center" vertical="center"/>
    </xf>
    <xf numFmtId="38" fontId="3" fillId="0" borderId="0" xfId="33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78" fontId="6" fillId="0" borderId="0" xfId="0" applyNumberFormat="1" applyFont="1" applyAlignment="1">
      <alignment horizontal="center" vertical="center"/>
    </xf>
    <xf numFmtId="38" fontId="11" fillId="0" borderId="0" xfId="33" applyFont="1" applyAlignment="1">
      <alignment horizontal="right" vertical="center"/>
    </xf>
    <xf numFmtId="38" fontId="7" fillId="0" borderId="0" xfId="33" applyFont="1" applyAlignment="1">
      <alignment horizontal="right" vertical="center" wrapText="1"/>
    </xf>
    <xf numFmtId="178" fontId="13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vertical="center" textRotation="255" wrapText="1" shrinkToFit="1"/>
    </xf>
    <xf numFmtId="0" fontId="6" fillId="0" borderId="0" xfId="0" applyFont="1" applyAlignment="1">
      <alignment vertical="center" shrinkToFit="1"/>
    </xf>
    <xf numFmtId="176" fontId="6" fillId="0" borderId="0" xfId="0" quotePrefix="1" applyNumberFormat="1" applyFont="1" applyAlignment="1">
      <alignment vertical="center"/>
    </xf>
    <xf numFmtId="38" fontId="6" fillId="0" borderId="0" xfId="33" applyFont="1" applyAlignment="1">
      <alignment vertical="center"/>
    </xf>
    <xf numFmtId="56" fontId="6" fillId="0" borderId="0" xfId="33" quotePrefix="1" applyNumberFormat="1" applyFont="1" applyAlignment="1">
      <alignment vertical="center" shrinkToFit="1"/>
    </xf>
    <xf numFmtId="177" fontId="6" fillId="0" borderId="0" xfId="0" quotePrefix="1" applyNumberFormat="1" applyFont="1" applyAlignment="1">
      <alignment vertical="center"/>
    </xf>
    <xf numFmtId="0" fontId="11" fillId="0" borderId="0" xfId="0" quotePrefix="1" applyFont="1" applyAlignment="1">
      <alignment vertical="center"/>
    </xf>
    <xf numFmtId="38" fontId="11" fillId="0" borderId="0" xfId="33" applyFont="1" applyAlignment="1">
      <alignment vertical="center"/>
    </xf>
    <xf numFmtId="56" fontId="11" fillId="0" borderId="0" xfId="33" quotePrefix="1" applyNumberFormat="1" applyFont="1" applyAlignment="1">
      <alignment vertical="center" shrinkToFit="1"/>
    </xf>
    <xf numFmtId="56" fontId="11" fillId="0" borderId="0" xfId="33" applyNumberFormat="1" applyFont="1" applyAlignment="1">
      <alignment vertical="center" shrinkToFit="1"/>
    </xf>
    <xf numFmtId="177" fontId="13" fillId="0" borderId="0" xfId="0" quotePrefix="1" applyNumberFormat="1" applyFont="1" applyAlignment="1">
      <alignment vertical="center"/>
    </xf>
    <xf numFmtId="177" fontId="0" fillId="0" borderId="0" xfId="0" applyNumberFormat="1" applyAlignment="1">
      <alignment vertical="center"/>
    </xf>
    <xf numFmtId="56" fontId="11" fillId="0" borderId="0" xfId="33" quotePrefix="1" applyNumberFormat="1" applyFont="1" applyAlignment="1">
      <alignment horizontal="center" vertical="center" shrinkToFit="1"/>
    </xf>
    <xf numFmtId="56" fontId="11" fillId="0" borderId="0" xfId="33" applyNumberFormat="1" applyFont="1" applyAlignment="1">
      <alignment horizontal="center" vertical="center" shrinkToFit="1"/>
    </xf>
    <xf numFmtId="177" fontId="11" fillId="0" borderId="0" xfId="0" quotePrefix="1" applyNumberFormat="1" applyFont="1" applyAlignment="1">
      <alignment vertical="center"/>
    </xf>
    <xf numFmtId="177" fontId="15" fillId="0" borderId="0" xfId="0" applyNumberFormat="1" applyFont="1" applyAlignment="1">
      <alignment vertical="center"/>
    </xf>
    <xf numFmtId="0" fontId="6" fillId="0" borderId="0" xfId="0" applyFont="1" applyAlignment="1">
      <alignment vertical="center" textRotation="255" shrinkToFit="1"/>
    </xf>
    <xf numFmtId="178" fontId="11" fillId="0" borderId="0" xfId="0" quotePrefix="1" applyNumberFormat="1" applyFont="1" applyAlignment="1">
      <alignment vertical="center"/>
    </xf>
    <xf numFmtId="178" fontId="14" fillId="0" borderId="0" xfId="0" quotePrefix="1" applyNumberFormat="1" applyFont="1" applyAlignment="1">
      <alignment vertical="center"/>
    </xf>
    <xf numFmtId="56" fontId="11" fillId="0" borderId="0" xfId="33" quotePrefix="1" applyNumberFormat="1" applyFont="1" applyAlignment="1">
      <alignment vertical="center" wrapText="1"/>
    </xf>
    <xf numFmtId="56" fontId="11" fillId="0" borderId="0" xfId="33" applyNumberFormat="1" applyFont="1" applyAlignment="1">
      <alignment vertical="center" wrapText="1"/>
    </xf>
    <xf numFmtId="0" fontId="0" fillId="0" borderId="0" xfId="0" applyAlignment="1">
      <alignment vertical="center" shrinkToFit="1"/>
    </xf>
    <xf numFmtId="56" fontId="6" fillId="0" borderId="0" xfId="33" quotePrefix="1" applyNumberFormat="1" applyFont="1" applyAlignment="1">
      <alignment vertical="center" wrapText="1"/>
    </xf>
    <xf numFmtId="178" fontId="6" fillId="0" borderId="0" xfId="0" quotePrefix="1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176" fontId="6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textRotation="180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left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3" fillId="0" borderId="0" xfId="0" applyFont="1" applyBorder="1" applyAlignment="1">
      <alignment vertical="center"/>
    </xf>
    <xf numFmtId="0" fontId="43" fillId="0" borderId="31" xfId="0" applyFont="1" applyBorder="1" applyAlignment="1">
      <alignment horizontal="center"/>
    </xf>
    <xf numFmtId="0" fontId="0" fillId="0" borderId="0" xfId="0" applyAlignment="1">
      <alignment vertical="center" wrapText="1"/>
    </xf>
    <xf numFmtId="56" fontId="22" fillId="0" borderId="6" xfId="33" quotePrefix="1" applyNumberFormat="1" applyFont="1" applyFill="1" applyBorder="1" applyAlignment="1">
      <alignment horizontal="center" vertical="center" shrinkToFit="1"/>
    </xf>
    <xf numFmtId="56" fontId="7" fillId="0" borderId="10" xfId="33" quotePrefix="1" applyNumberFormat="1" applyFont="1" applyFill="1" applyBorder="1" applyAlignment="1">
      <alignment horizontal="center" vertical="center" shrinkToFit="1"/>
    </xf>
    <xf numFmtId="56" fontId="7" fillId="0" borderId="1" xfId="33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vertical="center" shrinkToFit="1"/>
    </xf>
    <xf numFmtId="0" fontId="11" fillId="0" borderId="24" xfId="0" quotePrefix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38" fontId="11" fillId="0" borderId="24" xfId="33" applyFont="1" applyBorder="1" applyAlignment="1">
      <alignment vertical="center"/>
    </xf>
    <xf numFmtId="56" fontId="11" fillId="0" borderId="24" xfId="33" quotePrefix="1" applyNumberFormat="1" applyFont="1" applyBorder="1" applyAlignment="1">
      <alignment vertical="center" shrinkToFit="1"/>
    </xf>
    <xf numFmtId="56" fontId="11" fillId="0" borderId="24" xfId="33" applyNumberFormat="1" applyFont="1" applyBorder="1" applyAlignment="1">
      <alignment vertical="center" shrinkToFit="1"/>
    </xf>
    <xf numFmtId="177" fontId="11" fillId="0" borderId="24" xfId="0" quotePrefix="1" applyNumberFormat="1" applyFont="1" applyBorder="1" applyAlignment="1">
      <alignment vertical="center"/>
    </xf>
    <xf numFmtId="0" fontId="8" fillId="0" borderId="24" xfId="0" applyFont="1" applyBorder="1" applyAlignment="1">
      <alignment horizontal="left"/>
    </xf>
    <xf numFmtId="0" fontId="4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176" fontId="9" fillId="0" borderId="0" xfId="0" quotePrefix="1" applyNumberFormat="1" applyFont="1" applyAlignment="1">
      <alignment vertical="center"/>
    </xf>
    <xf numFmtId="38" fontId="9" fillId="0" borderId="0" xfId="33" applyFont="1" applyAlignment="1">
      <alignment vertical="center"/>
    </xf>
    <xf numFmtId="56" fontId="9" fillId="0" borderId="0" xfId="33" quotePrefix="1" applyNumberFormat="1" applyFont="1" applyAlignment="1">
      <alignment vertical="center" shrinkToFit="1"/>
    </xf>
    <xf numFmtId="177" fontId="9" fillId="0" borderId="0" xfId="0" quotePrefix="1" applyNumberFormat="1" applyFont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vertical="center" wrapText="1"/>
    </xf>
    <xf numFmtId="0" fontId="45" fillId="0" borderId="0" xfId="0" applyFont="1" applyBorder="1" applyAlignment="1">
      <alignment vertical="center"/>
    </xf>
    <xf numFmtId="0" fontId="9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38" fontId="46" fillId="0" borderId="0" xfId="33" applyFont="1" applyAlignment="1">
      <alignment vertical="center"/>
    </xf>
    <xf numFmtId="56" fontId="46" fillId="0" borderId="0" xfId="33" quotePrefix="1" applyNumberFormat="1" applyFont="1" applyAlignment="1">
      <alignment vertical="center" shrinkToFit="1"/>
    </xf>
    <xf numFmtId="56" fontId="46" fillId="0" borderId="0" xfId="33" applyNumberFormat="1" applyFont="1" applyAlignment="1">
      <alignment vertical="center" shrinkToFit="1"/>
    </xf>
    <xf numFmtId="177" fontId="47" fillId="0" borderId="0" xfId="0" quotePrefix="1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9" fillId="0" borderId="0" xfId="0" applyNumberFormat="1" applyFont="1" applyBorder="1" applyAlignment="1">
      <alignment horizontal="left" vertical="top"/>
    </xf>
    <xf numFmtId="176" fontId="9" fillId="0" borderId="0" xfId="0" quotePrefix="1" applyNumberFormat="1" applyFont="1" applyAlignment="1">
      <alignment vertical="top"/>
    </xf>
    <xf numFmtId="0" fontId="9" fillId="0" borderId="0" xfId="0" applyFont="1" applyBorder="1" applyAlignment="1">
      <alignment horizontal="left" vertical="top"/>
    </xf>
    <xf numFmtId="38" fontId="9" fillId="0" borderId="0" xfId="33" applyFont="1" applyAlignment="1">
      <alignment vertical="top"/>
    </xf>
    <xf numFmtId="56" fontId="9" fillId="0" borderId="0" xfId="33" quotePrefix="1" applyNumberFormat="1" applyFont="1" applyAlignment="1">
      <alignment vertical="top" shrinkToFit="1"/>
    </xf>
    <xf numFmtId="0" fontId="9" fillId="0" borderId="0" xfId="0" applyFont="1" applyAlignment="1">
      <alignment vertical="top"/>
    </xf>
    <xf numFmtId="177" fontId="9" fillId="0" borderId="0" xfId="0" quotePrefix="1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top"/>
    </xf>
    <xf numFmtId="181" fontId="44" fillId="0" borderId="1" xfId="0" applyNumberFormat="1" applyFont="1" applyBorder="1" applyAlignment="1">
      <alignment horizontal="center" vertical="center"/>
    </xf>
    <xf numFmtId="181" fontId="44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 shrinkToFit="1"/>
    </xf>
    <xf numFmtId="0" fontId="51" fillId="0" borderId="1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56" fontId="7" fillId="0" borderId="7" xfId="33" quotePrefix="1" applyNumberFormat="1" applyFont="1" applyFill="1" applyBorder="1" applyAlignment="1">
      <alignment horizontal="center" vertical="center" textRotation="255" shrinkToFit="1"/>
    </xf>
    <xf numFmtId="56" fontId="7" fillId="0" borderId="6" xfId="33" quotePrefix="1" applyNumberFormat="1" applyFont="1" applyFill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/>
    </xf>
    <xf numFmtId="181" fontId="44" fillId="0" borderId="47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44" fillId="0" borderId="48" xfId="0" applyFont="1" applyFill="1" applyBorder="1" applyAlignment="1">
      <alignment horizontal="center" vertical="center" wrapText="1" shrinkToFit="1"/>
    </xf>
    <xf numFmtId="181" fontId="44" fillId="0" borderId="47" xfId="0" applyNumberFormat="1" applyFont="1" applyFill="1" applyBorder="1" applyAlignment="1">
      <alignment horizontal="center" vertical="center"/>
    </xf>
    <xf numFmtId="56" fontId="7" fillId="0" borderId="49" xfId="33" quotePrefix="1" applyNumberFormat="1" applyFont="1" applyFill="1" applyBorder="1" applyAlignment="1">
      <alignment horizontal="center" vertical="center" textRotation="255" shrinkToFit="1"/>
    </xf>
    <xf numFmtId="56" fontId="7" fillId="0" borderId="47" xfId="33" applyNumberFormat="1" applyFont="1" applyFill="1" applyBorder="1" applyAlignment="1">
      <alignment horizontal="center" vertical="center" shrinkToFit="1"/>
    </xf>
    <xf numFmtId="56" fontId="7" fillId="0" borderId="48" xfId="33" quotePrefix="1" applyNumberFormat="1" applyFont="1" applyFill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/>
    </xf>
    <xf numFmtId="0" fontId="51" fillId="0" borderId="48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181" fontId="44" fillId="0" borderId="53" xfId="0" applyNumberFormat="1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7" xfId="0" applyFont="1" applyFill="1" applyBorder="1" applyAlignment="1">
      <alignment horizontal="center" vertical="center" wrapText="1" shrinkToFit="1"/>
    </xf>
    <xf numFmtId="0" fontId="43" fillId="0" borderId="31" xfId="0" applyFont="1" applyBorder="1" applyAlignment="1">
      <alignment horizontal="left" vertical="center"/>
    </xf>
    <xf numFmtId="181" fontId="44" fillId="0" borderId="53" xfId="0" applyNumberFormat="1" applyFont="1" applyFill="1" applyBorder="1" applyAlignment="1">
      <alignment horizontal="center" vertical="center"/>
    </xf>
    <xf numFmtId="56" fontId="22" fillId="0" borderId="56" xfId="33" quotePrefix="1" applyNumberFormat="1" applyFont="1" applyFill="1" applyBorder="1" applyAlignment="1">
      <alignment horizontal="center" vertical="center" shrinkToFit="1"/>
    </xf>
    <xf numFmtId="56" fontId="7" fillId="0" borderId="53" xfId="33" applyNumberFormat="1" applyFont="1" applyFill="1" applyBorder="1" applyAlignment="1">
      <alignment horizontal="center" vertical="center" shrinkToFit="1"/>
    </xf>
    <xf numFmtId="56" fontId="7" fillId="0" borderId="54" xfId="33" quotePrefix="1" applyNumberFormat="1" applyFont="1" applyFill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56" fontId="7" fillId="0" borderId="10" xfId="33" applyNumberFormat="1" applyFont="1" applyFill="1" applyBorder="1" applyAlignment="1">
      <alignment horizontal="center" vertical="center" shrinkToFit="1"/>
    </xf>
    <xf numFmtId="56" fontId="7" fillId="0" borderId="48" xfId="33" applyNumberFormat="1" applyFont="1" applyFill="1" applyBorder="1" applyAlignment="1">
      <alignment horizontal="center" vertical="center" shrinkToFit="1"/>
    </xf>
    <xf numFmtId="56" fontId="7" fillId="0" borderId="54" xfId="33" applyNumberFormat="1" applyFont="1" applyFill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20" fillId="0" borderId="54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56" fontId="20" fillId="0" borderId="58" xfId="33" quotePrefix="1" applyNumberFormat="1" applyFont="1" applyFill="1" applyBorder="1" applyAlignment="1">
      <alignment horizontal="center" vertical="center" shrinkToFit="1"/>
    </xf>
    <xf numFmtId="56" fontId="20" fillId="0" borderId="3" xfId="33" quotePrefix="1" applyNumberFormat="1" applyFont="1" applyFill="1" applyBorder="1" applyAlignment="1">
      <alignment horizontal="center" vertical="center" shrinkToFit="1"/>
    </xf>
    <xf numFmtId="181" fontId="44" fillId="0" borderId="5" xfId="0" applyNumberFormat="1" applyFont="1" applyFill="1" applyBorder="1" applyAlignment="1">
      <alignment horizontal="center" vertical="center"/>
    </xf>
    <xf numFmtId="56" fontId="20" fillId="0" borderId="61" xfId="33" quotePrefix="1" applyNumberFormat="1" applyFont="1" applyFill="1" applyBorder="1" applyAlignment="1">
      <alignment horizontal="center" vertical="center" shrinkToFit="1"/>
    </xf>
    <xf numFmtId="56" fontId="7" fillId="0" borderId="20" xfId="33" quotePrefix="1" applyNumberFormat="1" applyFont="1" applyFill="1" applyBorder="1" applyAlignment="1">
      <alignment horizontal="center" vertical="center" shrinkToFit="1"/>
    </xf>
    <xf numFmtId="56" fontId="7" fillId="0" borderId="5" xfId="33" applyNumberFormat="1" applyFont="1" applyFill="1" applyBorder="1" applyAlignment="1">
      <alignment horizontal="center" vertical="center" shrinkToFit="1"/>
    </xf>
    <xf numFmtId="56" fontId="7" fillId="0" borderId="18" xfId="33" applyNumberFormat="1" applyFont="1" applyFill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/>
    </xf>
    <xf numFmtId="56" fontId="22" fillId="0" borderId="20" xfId="33" quotePrefix="1" applyNumberFormat="1" applyFont="1" applyFill="1" applyBorder="1" applyAlignment="1">
      <alignment horizontal="center" vertical="center" shrinkToFit="1"/>
    </xf>
    <xf numFmtId="56" fontId="7" fillId="0" borderId="18" xfId="33" quotePrefix="1" applyNumberFormat="1" applyFont="1" applyFill="1" applyBorder="1" applyAlignment="1">
      <alignment horizontal="center" vertical="center" shrinkToFit="1"/>
    </xf>
    <xf numFmtId="180" fontId="45" fillId="0" borderId="0" xfId="0" applyNumberFormat="1" applyFont="1" applyBorder="1" applyAlignment="1">
      <alignment horizontal="center" vertical="center" wrapText="1"/>
    </xf>
    <xf numFmtId="181" fontId="44" fillId="0" borderId="45" xfId="0" applyNumberFormat="1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62" xfId="0" applyFont="1" applyFill="1" applyBorder="1" applyAlignment="1">
      <alignment horizontal="center" vertical="center" wrapText="1" shrinkToFit="1"/>
    </xf>
    <xf numFmtId="0" fontId="44" fillId="0" borderId="23" xfId="0" applyFont="1" applyFill="1" applyBorder="1" applyAlignment="1">
      <alignment horizontal="center" vertical="center" wrapText="1" shrinkToFit="1"/>
    </xf>
    <xf numFmtId="0" fontId="43" fillId="0" borderId="24" xfId="0" applyNumberFormat="1" applyFont="1" applyBorder="1" applyAlignment="1">
      <alignment horizontal="center" vertical="center"/>
    </xf>
    <xf numFmtId="0" fontId="43" fillId="0" borderId="24" xfId="0" applyNumberFormat="1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181" fontId="44" fillId="0" borderId="45" xfId="0" applyNumberFormat="1" applyFont="1" applyFill="1" applyBorder="1" applyAlignment="1">
      <alignment horizontal="center" vertical="center"/>
    </xf>
    <xf numFmtId="56" fontId="20" fillId="0" borderId="63" xfId="33" quotePrefix="1" applyNumberFormat="1" applyFont="1" applyFill="1" applyBorder="1" applyAlignment="1">
      <alignment horizontal="center" vertical="center" shrinkToFit="1"/>
    </xf>
    <xf numFmtId="56" fontId="7" fillId="0" borderId="34" xfId="33" quotePrefix="1" applyNumberFormat="1" applyFont="1" applyFill="1" applyBorder="1" applyAlignment="1">
      <alignment horizontal="center" vertical="center" textRotation="255" shrinkToFit="1"/>
    </xf>
    <xf numFmtId="56" fontId="22" fillId="0" borderId="8" xfId="33" quotePrefix="1" applyNumberFormat="1" applyFont="1" applyFill="1" applyBorder="1" applyAlignment="1">
      <alignment horizontal="center" vertical="center" shrinkToFit="1"/>
    </xf>
    <xf numFmtId="56" fontId="7" fillId="0" borderId="45" xfId="33" applyNumberFormat="1" applyFont="1" applyFill="1" applyBorder="1" applyAlignment="1">
      <alignment horizontal="center" vertical="center" shrinkToFit="1"/>
    </xf>
    <xf numFmtId="56" fontId="7" fillId="0" borderId="23" xfId="33" applyNumberFormat="1" applyFont="1" applyFill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/>
    </xf>
    <xf numFmtId="0" fontId="51" fillId="0" borderId="23" xfId="0" applyFont="1" applyFill="1" applyBorder="1" applyAlignment="1">
      <alignment horizontal="center" vertical="center"/>
    </xf>
    <xf numFmtId="181" fontId="44" fillId="0" borderId="5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wrapText="1"/>
    </xf>
    <xf numFmtId="56" fontId="20" fillId="0" borderId="10" xfId="33" quotePrefix="1" applyNumberFormat="1" applyFont="1" applyFill="1" applyBorder="1" applyAlignment="1">
      <alignment horizontal="center" vertical="center" shrinkToFit="1"/>
    </xf>
    <xf numFmtId="56" fontId="20" fillId="0" borderId="48" xfId="33" quotePrefix="1" applyNumberFormat="1" applyFont="1" applyFill="1" applyBorder="1" applyAlignment="1">
      <alignment horizontal="center" vertical="center" shrinkToFit="1"/>
    </xf>
    <xf numFmtId="56" fontId="7" fillId="0" borderId="23" xfId="33" quotePrefix="1" applyNumberFormat="1" applyFont="1" applyFill="1" applyBorder="1" applyAlignment="1">
      <alignment horizontal="center" vertical="center" shrinkToFit="1"/>
    </xf>
    <xf numFmtId="0" fontId="43" fillId="0" borderId="23" xfId="0" applyFont="1" applyFill="1" applyBorder="1" applyAlignment="1">
      <alignment horizontal="center" vertical="center"/>
    </xf>
    <xf numFmtId="56" fontId="7" fillId="0" borderId="2" xfId="33" quotePrefix="1" applyNumberFormat="1" applyFont="1" applyFill="1" applyBorder="1" applyAlignment="1">
      <alignment horizontal="center" vertical="center" shrinkToFit="1"/>
    </xf>
    <xf numFmtId="56" fontId="7" fillId="0" borderId="60" xfId="33" quotePrefix="1" applyNumberFormat="1" applyFont="1" applyFill="1" applyBorder="1" applyAlignment="1">
      <alignment horizontal="center" vertical="center" shrinkToFit="1"/>
    </xf>
    <xf numFmtId="56" fontId="7" fillId="0" borderId="51" xfId="33" quotePrefix="1" applyNumberFormat="1" applyFont="1" applyFill="1" applyBorder="1" applyAlignment="1">
      <alignment horizontal="center" vertical="center" shrinkToFit="1"/>
    </xf>
    <xf numFmtId="56" fontId="7" fillId="0" borderId="52" xfId="33" quotePrefix="1" applyNumberFormat="1" applyFont="1" applyFill="1" applyBorder="1" applyAlignment="1">
      <alignment horizontal="center" vertical="center" shrinkToFit="1"/>
    </xf>
    <xf numFmtId="56" fontId="22" fillId="0" borderId="2" xfId="33" quotePrefix="1" applyNumberFormat="1" applyFont="1" applyFill="1" applyBorder="1" applyAlignment="1">
      <alignment horizontal="center" vertical="center" shrinkToFit="1"/>
    </xf>
    <xf numFmtId="56" fontId="22" fillId="0" borderId="51" xfId="33" quotePrefix="1" applyNumberFormat="1" applyFont="1" applyFill="1" applyBorder="1" applyAlignment="1">
      <alignment horizontal="center" vertical="center" shrinkToFit="1"/>
    </xf>
    <xf numFmtId="0" fontId="52" fillId="0" borderId="12" xfId="0" applyFont="1" applyFill="1" applyBorder="1" applyAlignment="1">
      <alignment horizontal="center" vertical="center" wrapText="1" shrinkToFit="1"/>
    </xf>
    <xf numFmtId="181" fontId="45" fillId="0" borderId="11" xfId="0" applyNumberFormat="1" applyFont="1" applyBorder="1" applyAlignment="1">
      <alignment horizontal="center" vertical="center" wrapText="1" shrinkToFit="1"/>
    </xf>
    <xf numFmtId="0" fontId="43" fillId="0" borderId="11" xfId="0" applyFont="1" applyFill="1" applyBorder="1" applyAlignment="1">
      <alignment horizontal="center" vertical="center" wrapText="1" shrinkToFit="1"/>
    </xf>
    <xf numFmtId="0" fontId="20" fillId="0" borderId="11" xfId="43" applyNumberFormat="1" applyFont="1" applyBorder="1" applyAlignment="1">
      <alignment horizontal="right" vertical="center" wrapText="1" shrinkToFit="1"/>
    </xf>
    <xf numFmtId="0" fontId="20" fillId="0" borderId="11" xfId="0" applyNumberFormat="1" applyFont="1" applyBorder="1" applyAlignment="1">
      <alignment horizontal="right" vertical="center" wrapText="1" shrinkToFit="1"/>
    </xf>
    <xf numFmtId="0" fontId="20" fillId="0" borderId="11" xfId="0" applyNumberFormat="1" applyFont="1" applyBorder="1" applyAlignment="1">
      <alignment horizontal="left" vertical="center" wrapText="1" shrinkToFit="1"/>
    </xf>
    <xf numFmtId="181" fontId="44" fillId="0" borderId="11" xfId="0" applyNumberFormat="1" applyFont="1" applyFill="1" applyBorder="1" applyAlignment="1">
      <alignment horizontal="left" vertical="center" wrapText="1" shrinkToFit="1"/>
    </xf>
    <xf numFmtId="56" fontId="7" fillId="0" borderId="56" xfId="33" quotePrefix="1" applyNumberFormat="1" applyFont="1" applyFill="1" applyBorder="1" applyAlignment="1">
      <alignment horizontal="center" vertical="center" shrinkToFit="1"/>
    </xf>
    <xf numFmtId="0" fontId="43" fillId="0" borderId="31" xfId="0" applyFont="1" applyBorder="1" applyAlignment="1">
      <alignment horizontal="right" vertical="center"/>
    </xf>
    <xf numFmtId="0" fontId="43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 wrapText="1" shrinkToFit="1"/>
    </xf>
    <xf numFmtId="2" fontId="45" fillId="0" borderId="11" xfId="43" applyNumberFormat="1" applyFont="1" applyBorder="1" applyAlignment="1">
      <alignment horizontal="center" vertical="center" wrapText="1" shrinkToFit="1"/>
    </xf>
    <xf numFmtId="0" fontId="43" fillId="0" borderId="31" xfId="0" applyFont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4" fillId="0" borderId="13" xfId="0" applyFont="1" applyBorder="1" applyAlignment="1">
      <alignment horizontal="right" vertical="center"/>
    </xf>
    <xf numFmtId="0" fontId="44" fillId="0" borderId="13" xfId="0" applyFont="1" applyBorder="1" applyAlignment="1">
      <alignment vertical="center"/>
    </xf>
    <xf numFmtId="0" fontId="44" fillId="0" borderId="31" xfId="0" applyFont="1" applyBorder="1" applyAlignment="1">
      <alignment horizontal="right" vertical="center"/>
    </xf>
    <xf numFmtId="0" fontId="44" fillId="0" borderId="17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3" fillId="0" borderId="34" xfId="0" applyFont="1" applyBorder="1" applyAlignment="1">
      <alignment horizontal="center" vertical="center" textRotation="255" shrinkToFit="1"/>
    </xf>
    <xf numFmtId="0" fontId="43" fillId="0" borderId="49" xfId="0" applyFont="1" applyBorder="1" applyAlignment="1">
      <alignment horizontal="center" vertical="center" textRotation="255" shrinkToFit="1"/>
    </xf>
    <xf numFmtId="56" fontId="7" fillId="0" borderId="33" xfId="33" quotePrefix="1" applyNumberFormat="1" applyFont="1" applyFill="1" applyBorder="1" applyAlignment="1">
      <alignment horizontal="center" vertical="center" textRotation="255" shrinkToFit="1"/>
    </xf>
    <xf numFmtId="0" fontId="45" fillId="0" borderId="11" xfId="0" applyFont="1" applyBorder="1" applyAlignment="1">
      <alignment horizontal="center" vertical="center" wrapText="1" shrinkToFit="1"/>
    </xf>
    <xf numFmtId="2" fontId="45" fillId="0" borderId="11" xfId="43" applyNumberFormat="1" applyFont="1" applyBorder="1" applyAlignment="1">
      <alignment horizontal="center" vertical="center" wrapText="1" shrinkToFit="1"/>
    </xf>
    <xf numFmtId="185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5" fillId="0" borderId="11" xfId="0" applyFont="1" applyBorder="1" applyAlignment="1">
      <alignment horizontal="center" vertical="center" wrapText="1" shrinkToFit="1"/>
    </xf>
    <xf numFmtId="2" fontId="45" fillId="0" borderId="11" xfId="43" applyNumberFormat="1" applyFont="1" applyBorder="1" applyAlignment="1">
      <alignment horizontal="center" vertical="center" wrapText="1" shrinkToFit="1"/>
    </xf>
    <xf numFmtId="0" fontId="41" fillId="0" borderId="0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185" fontId="9" fillId="0" borderId="0" xfId="0" applyNumberFormat="1" applyFont="1" applyFill="1" applyBorder="1" applyAlignment="1">
      <alignment horizontal="center" vertical="center"/>
    </xf>
    <xf numFmtId="0" fontId="45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55" fillId="0" borderId="0" xfId="0" applyNumberFormat="1" applyFont="1" applyFill="1" applyBorder="1" applyAlignment="1">
      <alignment horizontal="center" vertical="center"/>
    </xf>
    <xf numFmtId="0" fontId="45" fillId="0" borderId="0" xfId="0" applyNumberFormat="1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45" fillId="0" borderId="46" xfId="0" applyFont="1" applyBorder="1" applyAlignment="1">
      <alignment horizontal="center" vertical="center" wrapText="1" shrinkToFit="1"/>
    </xf>
    <xf numFmtId="0" fontId="45" fillId="0" borderId="11" xfId="0" applyFont="1" applyBorder="1" applyAlignment="1">
      <alignment horizontal="center" vertical="center" wrapText="1" shrinkToFit="1"/>
    </xf>
    <xf numFmtId="0" fontId="45" fillId="0" borderId="65" xfId="0" applyFont="1" applyBorder="1" applyAlignment="1">
      <alignment horizontal="center" vertical="center" wrapText="1" shrinkToFit="1"/>
    </xf>
    <xf numFmtId="2" fontId="45" fillId="0" borderId="46" xfId="43" applyNumberFormat="1" applyFont="1" applyBorder="1" applyAlignment="1">
      <alignment horizontal="center" vertical="center" wrapText="1" shrinkToFit="1"/>
    </xf>
    <xf numFmtId="2" fontId="45" fillId="0" borderId="11" xfId="43" applyNumberFormat="1" applyFont="1" applyBorder="1" applyAlignment="1">
      <alignment horizontal="center" vertical="center" wrapText="1" shrinkToFit="1"/>
    </xf>
    <xf numFmtId="2" fontId="45" fillId="0" borderId="65" xfId="43" applyNumberFormat="1" applyFont="1" applyBorder="1" applyAlignment="1">
      <alignment horizontal="center" vertical="center" wrapText="1" shrinkToFit="1"/>
    </xf>
    <xf numFmtId="186" fontId="45" fillId="0" borderId="11" xfId="0" applyNumberFormat="1" applyFont="1" applyBorder="1" applyAlignment="1">
      <alignment horizontal="center" vertical="center" wrapText="1" shrinkToFit="1"/>
    </xf>
    <xf numFmtId="0" fontId="45" fillId="0" borderId="33" xfId="0" applyFont="1" applyBorder="1" applyAlignment="1">
      <alignment horizontal="center" vertical="center" wrapText="1" shrinkToFit="1"/>
    </xf>
    <xf numFmtId="0" fontId="45" fillId="0" borderId="29" xfId="0" applyFont="1" applyBorder="1" applyAlignment="1">
      <alignment horizontal="center" vertical="center" wrapText="1" shrinkToFit="1"/>
    </xf>
    <xf numFmtId="0" fontId="45" fillId="0" borderId="30" xfId="0" applyFont="1" applyBorder="1" applyAlignment="1">
      <alignment horizontal="center" vertical="center" wrapText="1" shrinkToFit="1"/>
    </xf>
    <xf numFmtId="0" fontId="52" fillId="0" borderId="11" xfId="0" applyFont="1" applyFill="1" applyBorder="1" applyAlignment="1">
      <alignment horizontal="center" vertical="center" wrapText="1" shrinkToFit="1"/>
    </xf>
    <xf numFmtId="0" fontId="52" fillId="0" borderId="33" xfId="0" applyFont="1" applyFill="1" applyBorder="1" applyAlignment="1">
      <alignment horizontal="center" vertical="center" wrapText="1" shrinkToFit="1"/>
    </xf>
    <xf numFmtId="0" fontId="52" fillId="0" borderId="29" xfId="0" applyFont="1" applyFill="1" applyBorder="1" applyAlignment="1">
      <alignment horizontal="center" vertical="center" wrapText="1" shrinkToFit="1"/>
    </xf>
    <xf numFmtId="0" fontId="52" fillId="0" borderId="30" xfId="0" applyFont="1" applyFill="1" applyBorder="1" applyAlignment="1">
      <alignment horizontal="center" vertical="center" wrapText="1" shrinkToFit="1"/>
    </xf>
    <xf numFmtId="0" fontId="52" fillId="0" borderId="11" xfId="0" applyFont="1" applyFill="1" applyBorder="1" applyAlignment="1">
      <alignment horizontal="center" vertical="center" wrapText="1"/>
    </xf>
    <xf numFmtId="0" fontId="52" fillId="0" borderId="12" xfId="0" applyFont="1" applyFill="1" applyBorder="1" applyAlignment="1">
      <alignment horizontal="center" vertical="center" wrapText="1"/>
    </xf>
    <xf numFmtId="0" fontId="43" fillId="0" borderId="46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45" fillId="0" borderId="46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180" fontId="45" fillId="0" borderId="29" xfId="0" applyNumberFormat="1" applyFont="1" applyBorder="1" applyAlignment="1">
      <alignment horizontal="center" vertical="center" wrapText="1"/>
    </xf>
    <xf numFmtId="180" fontId="45" fillId="0" borderId="30" xfId="0" applyNumberFormat="1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54" fillId="33" borderId="33" xfId="0" applyFont="1" applyFill="1" applyBorder="1" applyAlignment="1">
      <alignment horizontal="center" vertical="center" wrapText="1" shrinkToFit="1"/>
    </xf>
    <xf numFmtId="0" fontId="54" fillId="33" borderId="29" xfId="0" applyFont="1" applyFill="1" applyBorder="1" applyAlignment="1">
      <alignment horizontal="center" vertical="center" wrapText="1" shrinkToFit="1"/>
    </xf>
    <xf numFmtId="0" fontId="54" fillId="33" borderId="30" xfId="0" applyFont="1" applyFill="1" applyBorder="1" applyAlignment="1">
      <alignment horizontal="center" vertical="center" wrapText="1" shrinkToFit="1"/>
    </xf>
    <xf numFmtId="0" fontId="43" fillId="0" borderId="33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31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180" fontId="43" fillId="0" borderId="33" xfId="0" applyNumberFormat="1" applyFont="1" applyBorder="1" applyAlignment="1">
      <alignment horizontal="center" vertical="center" wrapText="1"/>
    </xf>
    <xf numFmtId="180" fontId="43" fillId="0" borderId="29" xfId="0" applyNumberFormat="1" applyFont="1" applyBorder="1" applyAlignment="1">
      <alignment horizontal="center" vertical="center" wrapText="1"/>
    </xf>
    <xf numFmtId="180" fontId="43" fillId="0" borderId="30" xfId="0" applyNumberFormat="1" applyFont="1" applyBorder="1" applyAlignment="1">
      <alignment horizontal="center" vertical="center" wrapText="1"/>
    </xf>
    <xf numFmtId="0" fontId="53" fillId="0" borderId="44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 wrapText="1"/>
    </xf>
    <xf numFmtId="0" fontId="45" fillId="0" borderId="31" xfId="0" applyFont="1" applyFill="1" applyBorder="1" applyAlignment="1">
      <alignment horizontal="center" vertical="center" wrapText="1"/>
    </xf>
    <xf numFmtId="0" fontId="45" fillId="0" borderId="32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80" fontId="43" fillId="0" borderId="19" xfId="0" applyNumberFormat="1" applyFont="1" applyBorder="1" applyAlignment="1">
      <alignment horizontal="center" vertical="center"/>
    </xf>
    <xf numFmtId="180" fontId="43" fillId="0" borderId="29" xfId="0" applyNumberFormat="1" applyFont="1" applyBorder="1" applyAlignment="1">
      <alignment horizontal="center" vertical="center"/>
    </xf>
    <xf numFmtId="180" fontId="43" fillId="0" borderId="34" xfId="0" applyNumberFormat="1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17" fillId="0" borderId="4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53" fillId="0" borderId="46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2" fillId="0" borderId="31" xfId="0" applyFont="1" applyFill="1" applyBorder="1" applyAlignment="1">
      <alignment horizontal="center" vertical="center" wrapText="1"/>
    </xf>
    <xf numFmtId="0" fontId="52" fillId="0" borderId="32" xfId="0" applyFont="1" applyFill="1" applyBorder="1" applyAlignment="1">
      <alignment horizontal="center" vertical="center" wrapText="1"/>
    </xf>
    <xf numFmtId="0" fontId="53" fillId="0" borderId="46" xfId="0" applyFont="1" applyBorder="1" applyAlignment="1">
      <alignment horizontal="center" vertical="center" textRotation="255"/>
    </xf>
    <xf numFmtId="0" fontId="53" fillId="0" borderId="11" xfId="0" applyFont="1" applyBorder="1" applyAlignment="1">
      <alignment horizontal="center" vertical="center" textRotation="255"/>
    </xf>
    <xf numFmtId="0" fontId="45" fillId="0" borderId="59" xfId="0" applyFont="1" applyBorder="1" applyAlignment="1">
      <alignment horizontal="center" vertical="center" wrapText="1" shrinkToFit="1"/>
    </xf>
    <xf numFmtId="0" fontId="45" fillId="0" borderId="16" xfId="0" applyFont="1" applyBorder="1" applyAlignment="1">
      <alignment horizontal="center" vertical="center" wrapText="1" shrinkToFit="1"/>
    </xf>
    <xf numFmtId="0" fontId="45" fillId="0" borderId="66" xfId="0" applyFont="1" applyBorder="1" applyAlignment="1">
      <alignment horizontal="center" vertical="center" wrapText="1" shrinkToFit="1"/>
    </xf>
    <xf numFmtId="0" fontId="9" fillId="0" borderId="67" xfId="0" applyNumberFormat="1" applyFont="1" applyBorder="1" applyAlignment="1">
      <alignment horizontal="center" vertical="center" wrapText="1" shrinkToFit="1"/>
    </xf>
    <xf numFmtId="0" fontId="9" fillId="0" borderId="62" xfId="0" applyNumberFormat="1" applyFont="1" applyBorder="1" applyAlignment="1">
      <alignment horizontal="center" vertical="center" wrapText="1" shrinkToFit="1"/>
    </xf>
    <xf numFmtId="0" fontId="45" fillId="0" borderId="68" xfId="0" applyFont="1" applyBorder="1" applyAlignment="1">
      <alignment horizontal="center" vertical="center" wrapText="1" shrinkToFit="1"/>
    </xf>
    <xf numFmtId="0" fontId="45" fillId="0" borderId="69" xfId="0" applyFont="1" applyBorder="1" applyAlignment="1">
      <alignment horizontal="center" vertical="center" wrapText="1" shrinkToFit="1"/>
    </xf>
    <xf numFmtId="0" fontId="9" fillId="0" borderId="70" xfId="0" applyFont="1" applyBorder="1" applyAlignment="1">
      <alignment horizontal="center" vertical="center" wrapText="1" shrinkToFit="1"/>
    </xf>
    <xf numFmtId="0" fontId="9" fillId="0" borderId="71" xfId="0" applyFont="1" applyBorder="1" applyAlignment="1">
      <alignment horizontal="center" vertical="center" wrapText="1" shrinkToFit="1"/>
    </xf>
    <xf numFmtId="0" fontId="45" fillId="0" borderId="72" xfId="0" applyFont="1" applyBorder="1" applyAlignment="1">
      <alignment horizontal="center" vertical="center" wrapText="1" shrinkToFit="1"/>
    </xf>
    <xf numFmtId="0" fontId="45" fillId="0" borderId="70" xfId="0" applyFont="1" applyBorder="1" applyAlignment="1">
      <alignment horizontal="center" vertical="center" wrapText="1" shrinkToFit="1"/>
    </xf>
    <xf numFmtId="0" fontId="9" fillId="0" borderId="69" xfId="0" applyFont="1" applyBorder="1" applyAlignment="1">
      <alignment horizontal="center" vertical="center" wrapText="1" shrinkToFit="1"/>
    </xf>
    <xf numFmtId="0" fontId="9" fillId="0" borderId="73" xfId="0" applyFont="1" applyBorder="1" applyAlignment="1">
      <alignment horizontal="center" vertical="center" wrapText="1" shrinkToFit="1"/>
    </xf>
    <xf numFmtId="0" fontId="45" fillId="0" borderId="68" xfId="0" applyNumberFormat="1" applyFont="1" applyBorder="1" applyAlignment="1">
      <alignment horizontal="center" vertical="center" wrapText="1" shrinkToFit="1"/>
    </xf>
    <xf numFmtId="0" fontId="45" fillId="0" borderId="69" xfId="0" applyNumberFormat="1" applyFont="1" applyBorder="1" applyAlignment="1">
      <alignment horizontal="center" vertical="center" wrapText="1" shrinkToFit="1"/>
    </xf>
    <xf numFmtId="0" fontId="9" fillId="0" borderId="75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 wrapText="1" shrinkToFit="1"/>
    </xf>
    <xf numFmtId="0" fontId="52" fillId="0" borderId="44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181" fontId="9" fillId="0" borderId="69" xfId="0" applyNumberFormat="1" applyFont="1" applyFill="1" applyBorder="1" applyAlignment="1">
      <alignment horizontal="center" vertical="center" wrapText="1" shrinkToFit="1"/>
    </xf>
    <xf numFmtId="181" fontId="9" fillId="0" borderId="73" xfId="0" applyNumberFormat="1" applyFont="1" applyFill="1" applyBorder="1" applyAlignment="1">
      <alignment horizontal="center" vertical="center" wrapText="1" shrinkToFit="1"/>
    </xf>
    <xf numFmtId="181" fontId="45" fillId="0" borderId="0" xfId="0" applyNumberFormat="1" applyFont="1" applyBorder="1" applyAlignment="1">
      <alignment horizontal="center" vertical="center" wrapText="1" shrinkToFit="1"/>
    </xf>
    <xf numFmtId="181" fontId="45" fillId="0" borderId="74" xfId="0" applyNumberFormat="1" applyFont="1" applyBorder="1" applyAlignment="1">
      <alignment horizontal="center" vertical="center" wrapText="1" shrinkToFit="1"/>
    </xf>
    <xf numFmtId="0" fontId="0" fillId="0" borderId="75" xfId="0" applyFont="1" applyBorder="1" applyAlignment="1">
      <alignment horizontal="center" vertical="center" wrapText="1" shrinkToFit="1"/>
    </xf>
    <xf numFmtId="0" fontId="0" fillId="0" borderId="27" xfId="0" applyFont="1" applyBorder="1" applyAlignment="1">
      <alignment horizontal="center" vertical="center" wrapText="1" shrinkToFit="1"/>
    </xf>
    <xf numFmtId="0" fontId="0" fillId="0" borderId="28" xfId="0" applyFont="1" applyBorder="1" applyAlignment="1">
      <alignment horizontal="center" vertical="center" wrapText="1" shrinkToFit="1"/>
    </xf>
    <xf numFmtId="181" fontId="0" fillId="0" borderId="69" xfId="0" applyNumberFormat="1" applyFont="1" applyFill="1" applyBorder="1" applyAlignment="1">
      <alignment horizontal="center" vertical="center" wrapText="1" shrinkToFit="1"/>
    </xf>
    <xf numFmtId="181" fontId="0" fillId="0" borderId="73" xfId="0" applyNumberFormat="1" applyFont="1" applyFill="1" applyBorder="1" applyAlignment="1">
      <alignment horizontal="center" vertical="center" wrapText="1" shrinkToFit="1"/>
    </xf>
    <xf numFmtId="0" fontId="9" fillId="0" borderId="0" xfId="0" applyNumberFormat="1" applyFont="1" applyFill="1" applyBorder="1" applyAlignment="1">
      <alignment horizontal="center" vertical="center"/>
    </xf>
    <xf numFmtId="0" fontId="56" fillId="0" borderId="55" xfId="0" applyFont="1" applyFill="1" applyBorder="1" applyAlignment="1">
      <alignment horizontal="center" vertical="center" shrinkToFit="1"/>
    </xf>
    <xf numFmtId="0" fontId="56" fillId="0" borderId="7" xfId="0" applyFont="1" applyFill="1" applyBorder="1" applyAlignment="1">
      <alignment horizontal="center" vertical="center" shrinkToFit="1"/>
    </xf>
    <xf numFmtId="0" fontId="56" fillId="0" borderId="49" xfId="0" applyFont="1" applyFill="1" applyBorder="1" applyAlignment="1">
      <alignment horizontal="center" vertical="center" shrinkToFit="1"/>
    </xf>
    <xf numFmtId="0" fontId="56" fillId="0" borderId="34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 textRotation="255"/>
    </xf>
    <xf numFmtId="0" fontId="6" fillId="0" borderId="0" xfId="0" applyFont="1" applyBorder="1" applyAlignment="1">
      <alignment vertical="center" textRotation="255" wrapText="1" shrinkToFit="1"/>
    </xf>
    <xf numFmtId="0" fontId="56" fillId="0" borderId="55" xfId="0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/>
    </xf>
    <xf numFmtId="0" fontId="56" fillId="0" borderId="49" xfId="0" applyFont="1" applyFill="1" applyBorder="1" applyAlignment="1">
      <alignment horizontal="center" vertical="center"/>
    </xf>
    <xf numFmtId="0" fontId="56" fillId="0" borderId="34" xfId="0" applyFont="1" applyFill="1" applyBorder="1" applyAlignment="1">
      <alignment horizontal="center" vertical="center"/>
    </xf>
    <xf numFmtId="0" fontId="54" fillId="34" borderId="33" xfId="0" applyFont="1" applyFill="1" applyBorder="1" applyAlignment="1">
      <alignment horizontal="center" vertical="center" wrapText="1"/>
    </xf>
    <xf numFmtId="0" fontId="54" fillId="34" borderId="29" xfId="0" applyFont="1" applyFill="1" applyBorder="1" applyAlignment="1">
      <alignment horizontal="center" vertical="center" wrapText="1"/>
    </xf>
    <xf numFmtId="0" fontId="54" fillId="34" borderId="30" xfId="0" applyFont="1" applyFill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/>
    </xf>
    <xf numFmtId="0" fontId="44" fillId="0" borderId="46" xfId="0" applyFont="1" applyFill="1" applyBorder="1" applyAlignment="1">
      <alignment horizontal="center" vertical="center" wrapText="1" shrinkToFit="1"/>
    </xf>
    <xf numFmtId="0" fontId="51" fillId="0" borderId="46" xfId="0" applyFont="1" applyFill="1" applyBorder="1" applyAlignment="1">
      <alignment horizontal="center" vertical="center"/>
    </xf>
    <xf numFmtId="0" fontId="43" fillId="0" borderId="64" xfId="0" applyFont="1" applyFill="1" applyBorder="1" applyAlignment="1">
      <alignment horizontal="center" vertical="center"/>
    </xf>
    <xf numFmtId="0" fontId="43" fillId="0" borderId="48" xfId="0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right" vertical="center"/>
    </xf>
    <xf numFmtId="0" fontId="55" fillId="0" borderId="0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 wrapText="1" shrinkToFit="1"/>
    </xf>
    <xf numFmtId="0" fontId="44" fillId="0" borderId="11" xfId="0" applyFont="1" applyFill="1" applyBorder="1" applyAlignment="1">
      <alignment horizontal="center" vertical="center" wrapText="1" shrinkToFit="1"/>
    </xf>
    <xf numFmtId="56" fontId="7" fillId="0" borderId="29" xfId="33" quotePrefix="1" applyNumberFormat="1" applyFont="1" applyFill="1" applyBorder="1" applyAlignment="1">
      <alignment horizontal="center" vertical="center" textRotation="255" shrinkToFit="1"/>
    </xf>
    <xf numFmtId="0" fontId="49" fillId="0" borderId="0" xfId="0" applyFont="1" applyFill="1" applyBorder="1" applyAlignment="1">
      <alignment vertical="center"/>
    </xf>
    <xf numFmtId="185" fontId="57" fillId="0" borderId="15" xfId="0" applyNumberFormat="1" applyFont="1" applyFill="1" applyBorder="1" applyAlignment="1">
      <alignment horizontal="center" vertical="center"/>
    </xf>
    <xf numFmtId="185" fontId="57" fillId="0" borderId="0" xfId="0" applyNumberFormat="1" applyFont="1" applyFill="1" applyBorder="1" applyAlignment="1">
      <alignment horizontal="center" vertical="center"/>
    </xf>
    <xf numFmtId="0" fontId="57" fillId="0" borderId="15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185" fontId="57" fillId="34" borderId="17" xfId="0" applyNumberFormat="1" applyFont="1" applyFill="1" applyBorder="1" applyAlignment="1">
      <alignment horizontal="center" vertical="center"/>
    </xf>
    <xf numFmtId="185" fontId="57" fillId="34" borderId="24" xfId="0" applyNumberFormat="1" applyFont="1" applyFill="1" applyBorder="1" applyAlignment="1">
      <alignment horizontal="center" vertical="center"/>
    </xf>
    <xf numFmtId="185" fontId="57" fillId="34" borderId="9" xfId="0" applyNumberFormat="1" applyFont="1" applyFill="1" applyBorder="1" applyAlignment="1">
      <alignment horizontal="center" vertical="center"/>
    </xf>
    <xf numFmtId="185" fontId="57" fillId="34" borderId="27" xfId="0" applyNumberFormat="1" applyFont="1" applyFill="1" applyBorder="1" applyAlignment="1">
      <alignment horizontal="center" vertical="center"/>
    </xf>
    <xf numFmtId="0" fontId="57" fillId="33" borderId="17" xfId="0" applyFont="1" applyFill="1" applyBorder="1" applyAlignment="1">
      <alignment horizontal="center" vertical="center"/>
    </xf>
    <xf numFmtId="0" fontId="57" fillId="33" borderId="24" xfId="0" applyFont="1" applyFill="1" applyBorder="1" applyAlignment="1">
      <alignment horizontal="center" vertical="center"/>
    </xf>
    <xf numFmtId="0" fontId="57" fillId="33" borderId="9" xfId="0" applyFont="1" applyFill="1" applyBorder="1" applyAlignment="1">
      <alignment horizontal="center" vertical="center"/>
    </xf>
    <xf numFmtId="0" fontId="57" fillId="33" borderId="27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left" vertical="center"/>
    </xf>
    <xf numFmtId="0" fontId="58" fillId="0" borderId="0" xfId="42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52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numFmt numFmtId="19" formatCode="yyyy/m/d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5F888"/>
      <color rgb="FFF9FBB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90</xdr:row>
      <xdr:rowOff>0</xdr:rowOff>
    </xdr:from>
    <xdr:to>
      <xdr:col>11</xdr:col>
      <xdr:colOff>0</xdr:colOff>
      <xdr:row>90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3248025" y="190119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90</xdr:row>
      <xdr:rowOff>0</xdr:rowOff>
    </xdr:from>
    <xdr:to>
      <xdr:col>11</xdr:col>
      <xdr:colOff>0</xdr:colOff>
      <xdr:row>90</xdr:row>
      <xdr:rowOff>0</xdr:rowOff>
    </xdr:to>
    <xdr:sp macro="" textlink="">
      <xdr:nvSpPr>
        <xdr:cNvPr id="4" name="Line 13"/>
        <xdr:cNvSpPr>
          <a:spLocks noChangeShapeType="1"/>
        </xdr:cNvSpPr>
      </xdr:nvSpPr>
      <xdr:spPr bwMode="auto">
        <a:xfrm flipH="1">
          <a:off x="3238500" y="190119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90</xdr:row>
      <xdr:rowOff>0</xdr:rowOff>
    </xdr:from>
    <xdr:to>
      <xdr:col>11</xdr:col>
      <xdr:colOff>47625</xdr:colOff>
      <xdr:row>90</xdr:row>
      <xdr:rowOff>0</xdr:rowOff>
    </xdr:to>
    <xdr:sp macro="" textlink="">
      <xdr:nvSpPr>
        <xdr:cNvPr id="5" name="Line 14"/>
        <xdr:cNvSpPr>
          <a:spLocks noChangeShapeType="1"/>
        </xdr:cNvSpPr>
      </xdr:nvSpPr>
      <xdr:spPr bwMode="auto">
        <a:xfrm>
          <a:off x="3238500" y="19011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95253</xdr:colOff>
      <xdr:row>24</xdr:row>
      <xdr:rowOff>25976</xdr:rowOff>
    </xdr:from>
    <xdr:to>
      <xdr:col>31</xdr:col>
      <xdr:colOff>121227</xdr:colOff>
      <xdr:row>25</xdr:row>
      <xdr:rowOff>129887</xdr:rowOff>
    </xdr:to>
    <xdr:sp macro="" textlink="">
      <xdr:nvSpPr>
        <xdr:cNvPr id="7" name="線吹き出し 1 (枠付き) 6"/>
        <xdr:cNvSpPr/>
      </xdr:nvSpPr>
      <xdr:spPr bwMode="auto">
        <a:xfrm>
          <a:off x="3186548" y="5299362"/>
          <a:ext cx="3662793" cy="294411"/>
        </a:xfrm>
        <a:prstGeom prst="borderCallout1">
          <a:avLst>
            <a:gd name="adj1" fmla="val 45165"/>
            <a:gd name="adj2" fmla="val -389"/>
            <a:gd name="adj3" fmla="val -27232"/>
            <a:gd name="adj4" fmla="val -9023"/>
          </a:avLst>
        </a:prstGeom>
        <a:solidFill>
          <a:srgbClr val="FFFFFF"/>
        </a:solidFill>
        <a:ln w="19050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129888</xdr:colOff>
      <xdr:row>24</xdr:row>
      <xdr:rowOff>15130</xdr:rowOff>
    </xdr:from>
    <xdr:to>
      <xdr:col>31</xdr:col>
      <xdr:colOff>138545</xdr:colOff>
      <xdr:row>25</xdr:row>
      <xdr:rowOff>32448</xdr:rowOff>
    </xdr:to>
    <xdr:sp macro="" textlink="">
      <xdr:nvSpPr>
        <xdr:cNvPr id="6" name="テキスト ボックス 5"/>
        <xdr:cNvSpPr txBox="1"/>
      </xdr:nvSpPr>
      <xdr:spPr>
        <a:xfrm>
          <a:off x="3165328" y="5269581"/>
          <a:ext cx="3525580" cy="205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aseline="0"/>
            <a:t>前後</a:t>
          </a:r>
          <a:r>
            <a:rPr kumimoji="1" lang="en-US" altLang="ja-JP" sz="800" baseline="0"/>
            <a:t>1</a:t>
          </a:r>
          <a:r>
            <a:rPr kumimoji="1" lang="ja-JP" altLang="en-US" sz="800" baseline="0"/>
            <a:t>週間以内に振替する場合、</a:t>
          </a:r>
          <a:r>
            <a:rPr kumimoji="1" lang="ja-JP" altLang="en-US" sz="800"/>
            <a:t>当初予定していた休工日に●とする</a:t>
          </a:r>
          <a:endParaRPr kumimoji="1" lang="en-US" altLang="ja-JP" sz="800"/>
        </a:p>
      </xdr:txBody>
    </xdr:sp>
    <xdr:clientData/>
  </xdr:twoCellAnchor>
  <xdr:twoCellAnchor>
    <xdr:from>
      <xdr:col>40</xdr:col>
      <xdr:colOff>17320</xdr:colOff>
      <xdr:row>23</xdr:row>
      <xdr:rowOff>173183</xdr:rowOff>
    </xdr:from>
    <xdr:to>
      <xdr:col>56</xdr:col>
      <xdr:colOff>77933</xdr:colOff>
      <xdr:row>25</xdr:row>
      <xdr:rowOff>69273</xdr:rowOff>
    </xdr:to>
    <xdr:sp macro="" textlink="">
      <xdr:nvSpPr>
        <xdr:cNvPr id="8" name="線吹き出し 1 (枠付き) 7"/>
        <xdr:cNvSpPr/>
      </xdr:nvSpPr>
      <xdr:spPr bwMode="auto">
        <a:xfrm>
          <a:off x="8304070" y="5256069"/>
          <a:ext cx="2831522" cy="277090"/>
        </a:xfrm>
        <a:prstGeom prst="borderCallout1">
          <a:avLst>
            <a:gd name="adj1" fmla="val 45165"/>
            <a:gd name="adj2" fmla="val -389"/>
            <a:gd name="adj3" fmla="val -18872"/>
            <a:gd name="adj4" fmla="val -15060"/>
          </a:avLst>
        </a:prstGeom>
        <a:solidFill>
          <a:srgbClr val="FFFFFF"/>
        </a:solidFill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33969</xdr:colOff>
      <xdr:row>24</xdr:row>
      <xdr:rowOff>2669</xdr:rowOff>
    </xdr:from>
    <xdr:to>
      <xdr:col>56</xdr:col>
      <xdr:colOff>117231</xdr:colOff>
      <xdr:row>25</xdr:row>
      <xdr:rowOff>19984</xdr:rowOff>
    </xdr:to>
    <xdr:sp macro="" textlink="">
      <xdr:nvSpPr>
        <xdr:cNvPr id="9" name="テキスト ボックス 8"/>
        <xdr:cNvSpPr txBox="1"/>
      </xdr:nvSpPr>
      <xdr:spPr>
        <a:xfrm>
          <a:off x="8144873" y="5285381"/>
          <a:ext cx="2779570" cy="207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aseline="0"/>
            <a:t>前後</a:t>
          </a:r>
          <a:r>
            <a:rPr kumimoji="1" lang="en-US" altLang="ja-JP" sz="800" baseline="0"/>
            <a:t>1</a:t>
          </a:r>
          <a:r>
            <a:rPr kumimoji="1" lang="ja-JP" altLang="en-US" sz="800" baseline="0"/>
            <a:t>週間以内に振替できなかった</a:t>
          </a:r>
          <a:r>
            <a:rPr kumimoji="1" lang="ja-JP" altLang="en-US" sz="800" i="0" baseline="0"/>
            <a:t>場合、空白とする</a:t>
          </a:r>
          <a:endParaRPr kumimoji="1" lang="en-US" altLang="ja-JP" sz="800" i="0"/>
        </a:p>
      </xdr:txBody>
    </xdr:sp>
    <xdr:clientData/>
  </xdr:twoCellAnchor>
  <xdr:twoCellAnchor>
    <xdr:from>
      <xdr:col>38</xdr:col>
      <xdr:colOff>43294</xdr:colOff>
      <xdr:row>19</xdr:row>
      <xdr:rowOff>346365</xdr:rowOff>
    </xdr:from>
    <xdr:to>
      <xdr:col>56</xdr:col>
      <xdr:colOff>138544</xdr:colOff>
      <xdr:row>21</xdr:row>
      <xdr:rowOff>136071</xdr:rowOff>
    </xdr:to>
    <xdr:sp macro="" textlink="">
      <xdr:nvSpPr>
        <xdr:cNvPr id="11" name="左右矢印 10"/>
        <xdr:cNvSpPr/>
      </xdr:nvSpPr>
      <xdr:spPr bwMode="auto">
        <a:xfrm>
          <a:off x="7767964" y="4449442"/>
          <a:ext cx="3109756" cy="375860"/>
        </a:xfrm>
        <a:prstGeom prst="leftRightArrow">
          <a:avLst/>
        </a:prstGeom>
        <a:solidFill>
          <a:srgbClr val="FFFFFF"/>
        </a:solidFill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137881</xdr:colOff>
      <xdr:row>20</xdr:row>
      <xdr:rowOff>8373</xdr:rowOff>
    </xdr:from>
    <xdr:to>
      <xdr:col>55</xdr:col>
      <xdr:colOff>94585</xdr:colOff>
      <xdr:row>21</xdr:row>
      <xdr:rowOff>59757</xdr:rowOff>
    </xdr:to>
    <xdr:sp macro="" textlink="">
      <xdr:nvSpPr>
        <xdr:cNvPr id="12" name="テキスト ボックス 11"/>
        <xdr:cNvSpPr txBox="1"/>
      </xdr:nvSpPr>
      <xdr:spPr>
        <a:xfrm>
          <a:off x="8030024" y="4509197"/>
          <a:ext cx="2636264" cy="239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振替休工日が前後</a:t>
          </a:r>
          <a:r>
            <a:rPr kumimoji="1" lang="en-US" altLang="ja-JP" sz="800"/>
            <a:t>1</a:t>
          </a:r>
          <a:r>
            <a:rPr kumimoji="1" lang="ja-JP" altLang="en-US" sz="800"/>
            <a:t>週間以内に取れなかった場合</a:t>
          </a:r>
        </a:p>
      </xdr:txBody>
    </xdr:sp>
    <xdr:clientData/>
  </xdr:twoCellAnchor>
  <xdr:twoCellAnchor>
    <xdr:from>
      <xdr:col>8</xdr:col>
      <xdr:colOff>157196</xdr:colOff>
      <xdr:row>19</xdr:row>
      <xdr:rowOff>139210</xdr:rowOff>
    </xdr:from>
    <xdr:to>
      <xdr:col>14</xdr:col>
      <xdr:colOff>7327</xdr:colOff>
      <xdr:row>22</xdr:row>
      <xdr:rowOff>115138</xdr:rowOff>
    </xdr:to>
    <xdr:sp macro="" textlink="">
      <xdr:nvSpPr>
        <xdr:cNvPr id="15" name="左右矢印吹き出し 14"/>
        <xdr:cNvSpPr/>
      </xdr:nvSpPr>
      <xdr:spPr bwMode="auto">
        <a:xfrm>
          <a:off x="2857691" y="4242287"/>
          <a:ext cx="854966" cy="750488"/>
        </a:xfrm>
        <a:prstGeom prst="leftRightArrowCallout">
          <a:avLst>
            <a:gd name="adj1" fmla="val 13472"/>
            <a:gd name="adj2" fmla="val 16865"/>
            <a:gd name="adj3" fmla="val 10350"/>
            <a:gd name="adj4" fmla="val 71281"/>
          </a:avLst>
        </a:prstGeom>
        <a:solidFill>
          <a:srgbClr val="FFFFFF"/>
        </a:solidFill>
        <a:ln w="19050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87927</xdr:colOff>
      <xdr:row>19</xdr:row>
      <xdr:rowOff>94204</xdr:rowOff>
    </xdr:from>
    <xdr:to>
      <xdr:col>13</xdr:col>
      <xdr:colOff>131884</xdr:colOff>
      <xdr:row>22</xdr:row>
      <xdr:rowOff>153866</xdr:rowOff>
    </xdr:to>
    <xdr:sp macro="" textlink="">
      <xdr:nvSpPr>
        <xdr:cNvPr id="14" name="テキスト ボックス 13"/>
        <xdr:cNvSpPr txBox="1"/>
      </xdr:nvSpPr>
      <xdr:spPr>
        <a:xfrm>
          <a:off x="2955894" y="4197281"/>
          <a:ext cx="713847" cy="834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振替休工日を前後</a:t>
          </a:r>
          <a:r>
            <a:rPr kumimoji="1" lang="en-US" altLang="ja-JP" sz="800"/>
            <a:t>1</a:t>
          </a:r>
          <a:r>
            <a:rPr kumimoji="1" lang="ja-JP" altLang="en-US" sz="800"/>
            <a:t>週間以内に取得した場合</a:t>
          </a:r>
        </a:p>
      </xdr:txBody>
    </xdr:sp>
    <xdr:clientData/>
  </xdr:twoCellAnchor>
  <xdr:twoCellAnchor>
    <xdr:from>
      <xdr:col>64</xdr:col>
      <xdr:colOff>117232</xdr:colOff>
      <xdr:row>13</xdr:row>
      <xdr:rowOff>36634</xdr:rowOff>
    </xdr:from>
    <xdr:to>
      <xdr:col>70</xdr:col>
      <xdr:colOff>798352</xdr:colOff>
      <xdr:row>14</xdr:row>
      <xdr:rowOff>65569</xdr:rowOff>
    </xdr:to>
    <xdr:sp macro="" textlink="">
      <xdr:nvSpPr>
        <xdr:cNvPr id="16" name="四角形吹き出し 15"/>
        <xdr:cNvSpPr/>
      </xdr:nvSpPr>
      <xdr:spPr bwMode="auto">
        <a:xfrm>
          <a:off x="12272597" y="2857499"/>
          <a:ext cx="1435793" cy="278051"/>
        </a:xfrm>
        <a:prstGeom prst="wedgeRectCallout">
          <a:avLst>
            <a:gd name="adj1" fmla="val -50118"/>
            <a:gd name="adj2" fmla="val 98266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121866</xdr:colOff>
      <xdr:row>13</xdr:row>
      <xdr:rowOff>45292</xdr:rowOff>
    </xdr:from>
    <xdr:to>
      <xdr:col>71</xdr:col>
      <xdr:colOff>72986</xdr:colOff>
      <xdr:row>14</xdr:row>
      <xdr:rowOff>76829</xdr:rowOff>
    </xdr:to>
    <xdr:sp macro="" textlink="">
      <xdr:nvSpPr>
        <xdr:cNvPr id="17" name="テキスト ボックス 16"/>
        <xdr:cNvSpPr txBox="1"/>
      </xdr:nvSpPr>
      <xdr:spPr>
        <a:xfrm>
          <a:off x="12277231" y="2866157"/>
          <a:ext cx="1526409" cy="280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u="none">
              <a:solidFill>
                <a:sysClr val="windowText" lastClr="000000"/>
              </a:solidFill>
              <a:latin typeface="+mj-ea"/>
              <a:ea typeface="+mj-ea"/>
            </a:rPr>
            <a:t>月単位の達成状況</a:t>
          </a:r>
          <a:endParaRPr kumimoji="1" lang="en-US" altLang="ja-JP" sz="1100" b="0" u="none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64</xdr:col>
      <xdr:colOff>157007</xdr:colOff>
      <xdr:row>26</xdr:row>
      <xdr:rowOff>177940</xdr:rowOff>
    </xdr:from>
    <xdr:to>
      <xdr:col>70</xdr:col>
      <xdr:colOff>774562</xdr:colOff>
      <xdr:row>28</xdr:row>
      <xdr:rowOff>31403</xdr:rowOff>
    </xdr:to>
    <xdr:sp macro="" textlink="">
      <xdr:nvSpPr>
        <xdr:cNvPr id="19" name="四角形吹き出し 18"/>
        <xdr:cNvSpPr/>
      </xdr:nvSpPr>
      <xdr:spPr bwMode="auto">
        <a:xfrm>
          <a:off x="12235963" y="5809204"/>
          <a:ext cx="1360714" cy="355880"/>
        </a:xfrm>
        <a:prstGeom prst="wedgeRectCallout">
          <a:avLst>
            <a:gd name="adj1" fmla="val -32187"/>
            <a:gd name="adj2" fmla="val -106371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157006</xdr:colOff>
      <xdr:row>26</xdr:row>
      <xdr:rowOff>230274</xdr:rowOff>
    </xdr:from>
    <xdr:to>
      <xdr:col>71</xdr:col>
      <xdr:colOff>108126</xdr:colOff>
      <xdr:row>28</xdr:row>
      <xdr:rowOff>10603</xdr:rowOff>
    </xdr:to>
    <xdr:sp macro="" textlink="">
      <xdr:nvSpPr>
        <xdr:cNvPr id="18" name="テキスト ボックス 17"/>
        <xdr:cNvSpPr txBox="1"/>
      </xdr:nvSpPr>
      <xdr:spPr>
        <a:xfrm>
          <a:off x="12235962" y="5861538"/>
          <a:ext cx="1510708" cy="2827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u="none">
              <a:solidFill>
                <a:sysClr val="windowText" lastClr="000000"/>
              </a:solidFill>
              <a:latin typeface="+mj-ea"/>
              <a:ea typeface="+mj-ea"/>
            </a:rPr>
            <a:t>週単位の達成状況</a:t>
          </a:r>
          <a:endParaRPr kumimoji="1" lang="en-US" altLang="ja-JP" sz="1100" b="0" u="none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73269</xdr:colOff>
      <xdr:row>7</xdr:row>
      <xdr:rowOff>94203</xdr:rowOff>
    </xdr:from>
    <xdr:to>
      <xdr:col>28</xdr:col>
      <xdr:colOff>26298</xdr:colOff>
      <xdr:row>9</xdr:row>
      <xdr:rowOff>77223</xdr:rowOff>
    </xdr:to>
    <xdr:sp macro="" textlink="">
      <xdr:nvSpPr>
        <xdr:cNvPr id="21" name="四角形吹き出し 20"/>
        <xdr:cNvSpPr/>
      </xdr:nvSpPr>
      <xdr:spPr bwMode="auto">
        <a:xfrm>
          <a:off x="3778599" y="1768928"/>
          <a:ext cx="2297644" cy="359833"/>
        </a:xfrm>
        <a:prstGeom prst="wedgeRectCallout">
          <a:avLst>
            <a:gd name="adj1" fmla="val -3005"/>
            <a:gd name="adj2" fmla="val 91686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73269</xdr:colOff>
      <xdr:row>7</xdr:row>
      <xdr:rowOff>94204</xdr:rowOff>
    </xdr:from>
    <xdr:to>
      <xdr:col>27</xdr:col>
      <xdr:colOff>152491</xdr:colOff>
      <xdr:row>9</xdr:row>
      <xdr:rowOff>56060</xdr:rowOff>
    </xdr:to>
    <xdr:sp macro="" textlink="">
      <xdr:nvSpPr>
        <xdr:cNvPr id="20" name="テキスト ボックス 19"/>
        <xdr:cNvSpPr txBox="1"/>
      </xdr:nvSpPr>
      <xdr:spPr>
        <a:xfrm>
          <a:off x="3778599" y="1768929"/>
          <a:ext cx="2256365" cy="338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実際現場閉所した日に●を入力</a:t>
          </a:r>
        </a:p>
      </xdr:txBody>
    </xdr:sp>
    <xdr:clientData/>
  </xdr:twoCellAnchor>
  <xdr:twoCellAnchor>
    <xdr:from>
      <xdr:col>31</xdr:col>
      <xdr:colOff>62801</xdr:colOff>
      <xdr:row>6</xdr:row>
      <xdr:rowOff>314011</xdr:rowOff>
    </xdr:from>
    <xdr:to>
      <xdr:col>45</xdr:col>
      <xdr:colOff>15830</xdr:colOff>
      <xdr:row>8</xdr:row>
      <xdr:rowOff>89807</xdr:rowOff>
    </xdr:to>
    <xdr:sp macro="" textlink="">
      <xdr:nvSpPr>
        <xdr:cNvPr id="22" name="四角形吹き出し 21"/>
        <xdr:cNvSpPr/>
      </xdr:nvSpPr>
      <xdr:spPr bwMode="auto">
        <a:xfrm>
          <a:off x="6615164" y="1590989"/>
          <a:ext cx="2297644" cy="361950"/>
        </a:xfrm>
        <a:prstGeom prst="wedgeRectCallout">
          <a:avLst>
            <a:gd name="adj1" fmla="val -61885"/>
            <a:gd name="adj2" fmla="val -59196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100901</xdr:colOff>
      <xdr:row>6</xdr:row>
      <xdr:rowOff>342586</xdr:rowOff>
    </xdr:from>
    <xdr:to>
      <xdr:col>45</xdr:col>
      <xdr:colOff>53931</xdr:colOff>
      <xdr:row>8</xdr:row>
      <xdr:rowOff>97218</xdr:rowOff>
    </xdr:to>
    <xdr:sp macro="" textlink="">
      <xdr:nvSpPr>
        <xdr:cNvPr id="23" name="テキスト ボックス 22"/>
        <xdr:cNvSpPr txBox="1"/>
      </xdr:nvSpPr>
      <xdr:spPr>
        <a:xfrm>
          <a:off x="6653264" y="1619564"/>
          <a:ext cx="2297645" cy="340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着手前の休工予定日に○を入力</a:t>
          </a:r>
        </a:p>
      </xdr:txBody>
    </xdr:sp>
    <xdr:clientData/>
  </xdr:twoCellAnchor>
  <xdr:twoCellAnchor>
    <xdr:from>
      <xdr:col>46</xdr:col>
      <xdr:colOff>73269</xdr:colOff>
      <xdr:row>1</xdr:row>
      <xdr:rowOff>83736</xdr:rowOff>
    </xdr:from>
    <xdr:to>
      <xdr:col>58</xdr:col>
      <xdr:colOff>157005</xdr:colOff>
      <xdr:row>1</xdr:row>
      <xdr:rowOff>348320</xdr:rowOff>
    </xdr:to>
    <xdr:sp macro="" textlink="">
      <xdr:nvSpPr>
        <xdr:cNvPr id="28" name="四角形吹き出し 27"/>
        <xdr:cNvSpPr/>
      </xdr:nvSpPr>
      <xdr:spPr bwMode="auto">
        <a:xfrm>
          <a:off x="9137720" y="125604"/>
          <a:ext cx="2093406" cy="264584"/>
        </a:xfrm>
        <a:prstGeom prst="wedgeRectCallout">
          <a:avLst>
            <a:gd name="adj1" fmla="val -43363"/>
            <a:gd name="adj2" fmla="val 99760"/>
          </a:avLst>
        </a:prstGeom>
        <a:ln w="15875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91291</xdr:colOff>
      <xdr:row>1</xdr:row>
      <xdr:rowOff>101995</xdr:rowOff>
    </xdr:from>
    <xdr:to>
      <xdr:col>59</xdr:col>
      <xdr:colOff>53146</xdr:colOff>
      <xdr:row>1</xdr:row>
      <xdr:rowOff>366581</xdr:rowOff>
    </xdr:to>
    <xdr:sp macro="" textlink="">
      <xdr:nvSpPr>
        <xdr:cNvPr id="29" name="テキスト ボックス 28"/>
        <xdr:cNvSpPr txBox="1"/>
      </xdr:nvSpPr>
      <xdr:spPr>
        <a:xfrm>
          <a:off x="9155742" y="143863"/>
          <a:ext cx="2138997" cy="264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契約工期入力　例）</a:t>
          </a:r>
          <a:r>
            <a:rPr kumimoji="1" lang="en-US" altLang="ja-JP" sz="1100">
              <a:latin typeface="+mj-ea"/>
              <a:ea typeface="+mj-ea"/>
            </a:rPr>
            <a:t>2025/12/25</a:t>
          </a:r>
        </a:p>
        <a:p>
          <a:endParaRPr kumimoji="1" lang="en-US" altLang="ja-JP" sz="1100">
            <a:latin typeface="+mj-ea"/>
            <a:ea typeface="+mj-ea"/>
          </a:endParaRPr>
        </a:p>
      </xdr:txBody>
    </xdr:sp>
    <xdr:clientData/>
  </xdr:twoCellAnchor>
  <xdr:twoCellAnchor>
    <xdr:from>
      <xdr:col>57</xdr:col>
      <xdr:colOff>101305</xdr:colOff>
      <xdr:row>3</xdr:row>
      <xdr:rowOff>28777</xdr:rowOff>
    </xdr:from>
    <xdr:to>
      <xdr:col>70</xdr:col>
      <xdr:colOff>147700</xdr:colOff>
      <xdr:row>4</xdr:row>
      <xdr:rowOff>79326</xdr:rowOff>
    </xdr:to>
    <xdr:sp macro="" textlink="">
      <xdr:nvSpPr>
        <xdr:cNvPr id="30" name="四角形吹き出し 29"/>
        <xdr:cNvSpPr/>
      </xdr:nvSpPr>
      <xdr:spPr bwMode="auto">
        <a:xfrm>
          <a:off x="11007953" y="709134"/>
          <a:ext cx="1961862" cy="270357"/>
        </a:xfrm>
        <a:prstGeom prst="wedgeRectCallout">
          <a:avLst>
            <a:gd name="adj1" fmla="val -40661"/>
            <a:gd name="adj2" fmla="val -110348"/>
          </a:avLst>
        </a:prstGeom>
        <a:ln w="15875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153734</xdr:colOff>
      <xdr:row>3</xdr:row>
      <xdr:rowOff>19175</xdr:rowOff>
    </xdr:from>
    <xdr:to>
      <xdr:col>70</xdr:col>
      <xdr:colOff>215725</xdr:colOff>
      <xdr:row>4</xdr:row>
      <xdr:rowOff>69726</xdr:rowOff>
    </xdr:to>
    <xdr:sp macro="" textlink="">
      <xdr:nvSpPr>
        <xdr:cNvPr id="31" name="テキスト ボックス 30"/>
        <xdr:cNvSpPr txBox="1"/>
      </xdr:nvSpPr>
      <xdr:spPr>
        <a:xfrm>
          <a:off x="11060382" y="699532"/>
          <a:ext cx="1977458" cy="270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現場で作業を開始した日</a:t>
          </a:r>
          <a:endParaRPr kumimoji="1" lang="en-US" altLang="ja-JP" sz="1100">
            <a:latin typeface="+mj-ea"/>
            <a:ea typeface="+mj-ea"/>
          </a:endParaRPr>
        </a:p>
        <a:p>
          <a:endParaRPr kumimoji="1" lang="en-US" altLang="ja-JP" sz="110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83737</xdr:colOff>
      <xdr:row>17</xdr:row>
      <xdr:rowOff>20934</xdr:rowOff>
    </xdr:from>
    <xdr:to>
      <xdr:col>3</xdr:col>
      <xdr:colOff>52335</xdr:colOff>
      <xdr:row>18</xdr:row>
      <xdr:rowOff>94205</xdr:rowOff>
    </xdr:to>
    <xdr:sp macro="" textlink="">
      <xdr:nvSpPr>
        <xdr:cNvPr id="32" name="四角形吹き出し 31"/>
        <xdr:cNvSpPr/>
      </xdr:nvSpPr>
      <xdr:spPr bwMode="auto">
        <a:xfrm>
          <a:off x="136072" y="3736731"/>
          <a:ext cx="1779395" cy="272144"/>
        </a:xfrm>
        <a:prstGeom prst="wedgeRectCallout">
          <a:avLst>
            <a:gd name="adj1" fmla="val 26089"/>
            <a:gd name="adj2" fmla="val 224526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115138</xdr:colOff>
      <xdr:row>17</xdr:row>
      <xdr:rowOff>31401</xdr:rowOff>
    </xdr:from>
    <xdr:to>
      <xdr:col>4</xdr:col>
      <xdr:colOff>104670</xdr:colOff>
      <xdr:row>18</xdr:row>
      <xdr:rowOff>125605</xdr:rowOff>
    </xdr:to>
    <xdr:sp macro="" textlink="">
      <xdr:nvSpPr>
        <xdr:cNvPr id="33" name="テキスト ボックス 32"/>
        <xdr:cNvSpPr txBox="1"/>
      </xdr:nvSpPr>
      <xdr:spPr>
        <a:xfrm>
          <a:off x="167473" y="3747198"/>
          <a:ext cx="1967801" cy="293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振替休した場合、詳細記入</a:t>
          </a:r>
          <a:endParaRPr kumimoji="1" lang="en-US" altLang="ja-JP" sz="1100">
            <a:latin typeface="+mj-ea"/>
            <a:ea typeface="+mj-ea"/>
          </a:endParaRPr>
        </a:p>
      </xdr:txBody>
    </xdr:sp>
    <xdr:clientData/>
  </xdr:twoCellAnchor>
  <xdr:twoCellAnchor>
    <xdr:from>
      <xdr:col>59</xdr:col>
      <xdr:colOff>41869</xdr:colOff>
      <xdr:row>43</xdr:row>
      <xdr:rowOff>0</xdr:rowOff>
    </xdr:from>
    <xdr:to>
      <xdr:col>70</xdr:col>
      <xdr:colOff>460551</xdr:colOff>
      <xdr:row>46</xdr:row>
      <xdr:rowOff>10467</xdr:rowOff>
    </xdr:to>
    <xdr:sp macro="" textlink="">
      <xdr:nvSpPr>
        <xdr:cNvPr id="36" name="四角形吹き出し 35"/>
        <xdr:cNvSpPr/>
      </xdr:nvSpPr>
      <xdr:spPr bwMode="auto">
        <a:xfrm>
          <a:off x="11283462" y="9252857"/>
          <a:ext cx="1999204" cy="575687"/>
        </a:xfrm>
        <a:prstGeom prst="wedgeRectCallout">
          <a:avLst>
            <a:gd name="adj1" fmla="val -62640"/>
            <a:gd name="adj2" fmla="val -10769"/>
          </a:avLst>
        </a:prstGeom>
        <a:ln w="19050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104670</xdr:colOff>
      <xdr:row>43</xdr:row>
      <xdr:rowOff>41868</xdr:rowOff>
    </xdr:from>
    <xdr:to>
      <xdr:col>70</xdr:col>
      <xdr:colOff>554753</xdr:colOff>
      <xdr:row>45</xdr:row>
      <xdr:rowOff>177940</xdr:rowOff>
    </xdr:to>
    <xdr:sp macro="" textlink="">
      <xdr:nvSpPr>
        <xdr:cNvPr id="37" name="テキスト ボックス 36"/>
        <xdr:cNvSpPr txBox="1"/>
      </xdr:nvSpPr>
      <xdr:spPr>
        <a:xfrm>
          <a:off x="11346263" y="9294725"/>
          <a:ext cx="2030605" cy="512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すべて</a:t>
          </a:r>
          <a:r>
            <a:rPr kumimoji="1" lang="en-US" altLang="ja-JP" sz="1100">
              <a:latin typeface="+mj-ea"/>
              <a:ea typeface="+mj-ea"/>
            </a:rPr>
            <a:t>OK</a:t>
          </a:r>
          <a:r>
            <a:rPr kumimoji="1" lang="ja-JP" altLang="en-US" sz="1100">
              <a:latin typeface="+mj-ea"/>
              <a:ea typeface="+mj-ea"/>
            </a:rPr>
            <a:t> → </a:t>
          </a:r>
          <a:r>
            <a:rPr kumimoji="1" lang="en-US" altLang="ja-JP" sz="1100">
              <a:latin typeface="+mj-ea"/>
              <a:ea typeface="+mj-ea"/>
            </a:rPr>
            <a:t>OK</a:t>
          </a:r>
          <a:r>
            <a:rPr kumimoji="1" lang="ja-JP" altLang="en-US" sz="1100">
              <a:latin typeface="+mj-ea"/>
              <a:ea typeface="+mj-ea"/>
            </a:rPr>
            <a:t>を入力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ひとつでも</a:t>
          </a:r>
          <a:r>
            <a:rPr kumimoji="1" lang="en-US" altLang="ja-JP" sz="1100">
              <a:latin typeface="+mj-ea"/>
              <a:ea typeface="+mj-ea"/>
            </a:rPr>
            <a:t>NG</a:t>
          </a:r>
          <a:r>
            <a:rPr kumimoji="1" lang="ja-JP" altLang="en-US" sz="1100">
              <a:latin typeface="+mj-ea"/>
              <a:ea typeface="+mj-ea"/>
            </a:rPr>
            <a:t>がある → </a:t>
          </a:r>
          <a:r>
            <a:rPr kumimoji="1" lang="en-US" altLang="ja-JP" sz="1100">
              <a:latin typeface="+mj-ea"/>
              <a:ea typeface="+mj-ea"/>
            </a:rPr>
            <a:t>NG</a:t>
          </a:r>
        </a:p>
        <a:p>
          <a:endParaRPr kumimoji="1" lang="en-US" altLang="ja-JP" sz="1100">
            <a:latin typeface="+mj-ea"/>
            <a:ea typeface="+mj-ea"/>
          </a:endParaRPr>
        </a:p>
        <a:p>
          <a:endParaRPr kumimoji="1" lang="en-US" altLang="ja-JP" sz="1100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90</xdr:row>
      <xdr:rowOff>0</xdr:rowOff>
    </xdr:from>
    <xdr:to>
      <xdr:col>11</xdr:col>
      <xdr:colOff>0</xdr:colOff>
      <xdr:row>90</xdr:row>
      <xdr:rowOff>0</xdr:rowOff>
    </xdr:to>
    <xdr:sp macro="" textlink="">
      <xdr:nvSpPr>
        <xdr:cNvPr id="2" name="Line 12"/>
        <xdr:cNvSpPr>
          <a:spLocks noChangeShapeType="1"/>
        </xdr:cNvSpPr>
      </xdr:nvSpPr>
      <xdr:spPr bwMode="auto">
        <a:xfrm>
          <a:off x="3248025" y="190119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90</xdr:row>
      <xdr:rowOff>0</xdr:rowOff>
    </xdr:from>
    <xdr:to>
      <xdr:col>11</xdr:col>
      <xdr:colOff>0</xdr:colOff>
      <xdr:row>90</xdr:row>
      <xdr:rowOff>0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 flipH="1">
          <a:off x="3238500" y="190119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90</xdr:row>
      <xdr:rowOff>0</xdr:rowOff>
    </xdr:from>
    <xdr:to>
      <xdr:col>11</xdr:col>
      <xdr:colOff>47625</xdr:colOff>
      <xdr:row>90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>
          <a:off x="3238500" y="19011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115138</xdr:colOff>
      <xdr:row>17</xdr:row>
      <xdr:rowOff>31401</xdr:rowOff>
    </xdr:from>
    <xdr:to>
      <xdr:col>4</xdr:col>
      <xdr:colOff>104670</xdr:colOff>
      <xdr:row>18</xdr:row>
      <xdr:rowOff>125605</xdr:rowOff>
    </xdr:to>
    <xdr:sp macro="" textlink="">
      <xdr:nvSpPr>
        <xdr:cNvPr id="26" name="テキスト ボックス 25"/>
        <xdr:cNvSpPr txBox="1"/>
      </xdr:nvSpPr>
      <xdr:spPr>
        <a:xfrm>
          <a:off x="172288" y="3755676"/>
          <a:ext cx="1980257" cy="294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振替休した場合、詳細記入</a:t>
          </a:r>
          <a:endParaRPr kumimoji="1" lang="en-US" altLang="ja-JP" sz="1100">
            <a:latin typeface="+mj-ea"/>
            <a:ea typeface="+mj-ea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祝日一覧" displayName="祝日一覧" ref="B2:C89" totalsRowShown="0" headerRowDxfId="51">
  <autoFilter ref="B2:C89"/>
  <tableColumns count="2">
    <tableColumn id="1" name="日付" dataDxfId="50"/>
    <tableColumn id="2" name="祝日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SheetLayoutView="4" workbookViewId="0"/>
  </sheetViews>
  <sheetFormatPr defaultRowHeight="13.5" x14ac:dyDescent="0.15"/>
  <sheetData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54" zoomScaleNormal="100" zoomScaleSheetLayoutView="4" workbookViewId="0"/>
  </sheetViews>
  <sheetFormatPr defaultRowHeight="13.5" x14ac:dyDescent="0.15"/>
  <sheetData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BU110"/>
  <sheetViews>
    <sheetView view="pageBreakPreview" zoomScale="91" zoomScaleNormal="100" zoomScaleSheetLayoutView="91" workbookViewId="0">
      <selection activeCell="V3" sqref="V3:X3"/>
    </sheetView>
  </sheetViews>
  <sheetFormatPr defaultRowHeight="10.5" x14ac:dyDescent="0.15"/>
  <cols>
    <col min="1" max="1" width="0.75" style="5" customWidth="1"/>
    <col min="2" max="2" width="3.5" style="5" customWidth="1"/>
    <col min="3" max="3" width="20.375" style="5" customWidth="1"/>
    <col min="4" max="6" width="2.25" style="5" customWidth="1"/>
    <col min="7" max="7" width="2.25" style="3" customWidth="1"/>
    <col min="8" max="65" width="2.25" style="5" customWidth="1"/>
    <col min="66" max="70" width="1.5" style="5" customWidth="1"/>
    <col min="71" max="71" width="10.75" style="5" customWidth="1"/>
    <col min="72" max="72" width="2.125" style="5" customWidth="1"/>
    <col min="73" max="73" width="14" style="5" customWidth="1"/>
    <col min="74" max="111" width="2.125" style="5" customWidth="1"/>
    <col min="112" max="16384" width="9" style="5"/>
  </cols>
  <sheetData>
    <row r="1" spans="2:73" ht="3" customHeight="1" x14ac:dyDescent="0.15"/>
    <row r="2" spans="2:73" ht="30.75" customHeight="1" thickBot="1" x14ac:dyDescent="0.2">
      <c r="B2" s="20"/>
      <c r="C2" s="6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316" t="s">
        <v>92</v>
      </c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69"/>
      <c r="AQ2" s="69"/>
      <c r="AR2" s="69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6" t="s">
        <v>2</v>
      </c>
    </row>
    <row r="3" spans="2:73" ht="19.5" customHeight="1" thickBot="1" x14ac:dyDescent="0.2">
      <c r="B3" s="317" t="s">
        <v>3</v>
      </c>
      <c r="C3" s="318"/>
      <c r="D3" s="326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8" t="s">
        <v>41</v>
      </c>
      <c r="W3" s="328"/>
      <c r="X3" s="329"/>
      <c r="Y3" s="326" t="s">
        <v>4</v>
      </c>
      <c r="Z3" s="325"/>
      <c r="AA3" s="325"/>
      <c r="AB3" s="327"/>
      <c r="AC3" s="325" t="s">
        <v>5</v>
      </c>
      <c r="AD3" s="325"/>
      <c r="AE3" s="322">
        <v>45848</v>
      </c>
      <c r="AF3" s="323"/>
      <c r="AG3" s="323"/>
      <c r="AH3" s="323"/>
      <c r="AI3" s="323"/>
      <c r="AJ3" s="323"/>
      <c r="AK3" s="324"/>
      <c r="AL3" s="321" t="s">
        <v>6</v>
      </c>
      <c r="AM3" s="321"/>
      <c r="AN3" s="319" t="s">
        <v>40</v>
      </c>
      <c r="AO3" s="320"/>
      <c r="AP3" s="307">
        <v>46016</v>
      </c>
      <c r="AQ3" s="307"/>
      <c r="AR3" s="307"/>
      <c r="AS3" s="307"/>
      <c r="AT3" s="307"/>
      <c r="AU3" s="307"/>
      <c r="AV3" s="307"/>
      <c r="AW3" s="306" t="s">
        <v>45</v>
      </c>
      <c r="AX3" s="307"/>
      <c r="AY3" s="307"/>
      <c r="AZ3" s="308"/>
      <c r="BA3" s="285">
        <v>45852</v>
      </c>
      <c r="BB3" s="285"/>
      <c r="BC3" s="285"/>
      <c r="BD3" s="285"/>
      <c r="BE3" s="285"/>
      <c r="BF3" s="285"/>
      <c r="BG3" s="285"/>
      <c r="BH3" s="286"/>
      <c r="BI3" s="170"/>
      <c r="BJ3" s="170"/>
      <c r="BK3" s="170"/>
      <c r="BL3" s="170"/>
      <c r="BM3" s="170"/>
    </row>
    <row r="4" spans="2:73" ht="17.25" customHeight="1" x14ac:dyDescent="0.15">
      <c r="B4" s="287"/>
      <c r="C4" s="288"/>
      <c r="D4" s="223">
        <f>MONTH(AE3)</f>
        <v>7</v>
      </c>
      <c r="E4" s="145" t="s">
        <v>44</v>
      </c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7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212"/>
      <c r="AG4" s="145"/>
      <c r="AH4" s="126"/>
      <c r="AI4" s="226">
        <f>MONTH(EDATE(AE3,1))</f>
        <v>8</v>
      </c>
      <c r="AJ4" s="179" t="s">
        <v>46</v>
      </c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296"/>
      <c r="BO4" s="279"/>
      <c r="BP4" s="279"/>
      <c r="BQ4" s="279"/>
      <c r="BR4" s="280"/>
    </row>
    <row r="5" spans="2:73" ht="15" customHeight="1" x14ac:dyDescent="0.15">
      <c r="B5" s="302"/>
      <c r="C5" s="303"/>
      <c r="D5" s="140">
        <f>DATE(YEAR(AE3),MONTH(AE3),1)</f>
        <v>45839</v>
      </c>
      <c r="E5" s="111">
        <f>DATE(YEAR(D5),MONTH(D5),DAY(D5)+1)</f>
        <v>45840</v>
      </c>
      <c r="F5" s="111">
        <f t="shared" ref="F5:BJ5" si="0">DATE(YEAR(E5),MONTH(E5),DAY(E5)+1)</f>
        <v>45841</v>
      </c>
      <c r="G5" s="111">
        <f t="shared" si="0"/>
        <v>45842</v>
      </c>
      <c r="H5" s="111">
        <f t="shared" si="0"/>
        <v>45843</v>
      </c>
      <c r="I5" s="111">
        <f t="shared" si="0"/>
        <v>45844</v>
      </c>
      <c r="J5" s="111">
        <f t="shared" si="0"/>
        <v>45845</v>
      </c>
      <c r="K5" s="111">
        <f t="shared" si="0"/>
        <v>45846</v>
      </c>
      <c r="L5" s="111">
        <f t="shared" si="0"/>
        <v>45847</v>
      </c>
      <c r="M5" s="111">
        <f t="shared" si="0"/>
        <v>45848</v>
      </c>
      <c r="N5" s="111">
        <f t="shared" si="0"/>
        <v>45849</v>
      </c>
      <c r="O5" s="111">
        <f t="shared" si="0"/>
        <v>45850</v>
      </c>
      <c r="P5" s="111">
        <f t="shared" si="0"/>
        <v>45851</v>
      </c>
      <c r="Q5" s="111">
        <f t="shared" si="0"/>
        <v>45852</v>
      </c>
      <c r="R5" s="111">
        <f t="shared" si="0"/>
        <v>45853</v>
      </c>
      <c r="S5" s="111">
        <f t="shared" si="0"/>
        <v>45854</v>
      </c>
      <c r="T5" s="111">
        <f t="shared" si="0"/>
        <v>45855</v>
      </c>
      <c r="U5" s="111">
        <f t="shared" si="0"/>
        <v>45856</v>
      </c>
      <c r="V5" s="111">
        <f t="shared" si="0"/>
        <v>45857</v>
      </c>
      <c r="W5" s="111">
        <f t="shared" si="0"/>
        <v>45858</v>
      </c>
      <c r="X5" s="111">
        <f t="shared" si="0"/>
        <v>45859</v>
      </c>
      <c r="Y5" s="111">
        <f t="shared" si="0"/>
        <v>45860</v>
      </c>
      <c r="Z5" s="111">
        <f t="shared" si="0"/>
        <v>45861</v>
      </c>
      <c r="AA5" s="111">
        <f t="shared" si="0"/>
        <v>45862</v>
      </c>
      <c r="AB5" s="111">
        <f t="shared" si="0"/>
        <v>45863</v>
      </c>
      <c r="AC5" s="111">
        <f t="shared" si="0"/>
        <v>45864</v>
      </c>
      <c r="AD5" s="111">
        <f t="shared" si="0"/>
        <v>45865</v>
      </c>
      <c r="AE5" s="111">
        <f t="shared" si="0"/>
        <v>45866</v>
      </c>
      <c r="AF5" s="171">
        <f>IF(AE5="","",IF(DAY(AE5+1)=1,"",AE5+1))</f>
        <v>45867</v>
      </c>
      <c r="AG5" s="111">
        <f>IF(AF5="","",IF(DAY(AF5+1)=1,"",AF5+1))</f>
        <v>45868</v>
      </c>
      <c r="AH5" s="127">
        <f>IF(AG5="","",IF(DAY(AG5+1)=1,"",AG5+1))</f>
        <v>45869</v>
      </c>
      <c r="AI5" s="171">
        <f>DATE(YEAR(AE3),MONTH(AE3)+1,1)</f>
        <v>45870</v>
      </c>
      <c r="AJ5" s="111">
        <f t="shared" si="0"/>
        <v>45871</v>
      </c>
      <c r="AK5" s="111">
        <f t="shared" si="0"/>
        <v>45872</v>
      </c>
      <c r="AL5" s="111">
        <f t="shared" si="0"/>
        <v>45873</v>
      </c>
      <c r="AM5" s="111">
        <f t="shared" si="0"/>
        <v>45874</v>
      </c>
      <c r="AN5" s="111">
        <f t="shared" si="0"/>
        <v>45875</v>
      </c>
      <c r="AO5" s="111">
        <f t="shared" si="0"/>
        <v>45876</v>
      </c>
      <c r="AP5" s="111">
        <f t="shared" si="0"/>
        <v>45877</v>
      </c>
      <c r="AQ5" s="111">
        <f t="shared" si="0"/>
        <v>45878</v>
      </c>
      <c r="AR5" s="111">
        <f t="shared" si="0"/>
        <v>45879</v>
      </c>
      <c r="AS5" s="111">
        <f t="shared" si="0"/>
        <v>45880</v>
      </c>
      <c r="AT5" s="111">
        <f t="shared" si="0"/>
        <v>45881</v>
      </c>
      <c r="AU5" s="111">
        <f t="shared" si="0"/>
        <v>45882</v>
      </c>
      <c r="AV5" s="111">
        <f t="shared" si="0"/>
        <v>45883</v>
      </c>
      <c r="AW5" s="111">
        <f t="shared" si="0"/>
        <v>45884</v>
      </c>
      <c r="AX5" s="111">
        <f t="shared" si="0"/>
        <v>45885</v>
      </c>
      <c r="AY5" s="111">
        <f t="shared" si="0"/>
        <v>45886</v>
      </c>
      <c r="AZ5" s="111">
        <f t="shared" si="0"/>
        <v>45887</v>
      </c>
      <c r="BA5" s="111">
        <f t="shared" si="0"/>
        <v>45888</v>
      </c>
      <c r="BB5" s="111">
        <f t="shared" si="0"/>
        <v>45889</v>
      </c>
      <c r="BC5" s="111">
        <f t="shared" si="0"/>
        <v>45890</v>
      </c>
      <c r="BD5" s="111">
        <f t="shared" si="0"/>
        <v>45891</v>
      </c>
      <c r="BE5" s="111">
        <f t="shared" si="0"/>
        <v>45892</v>
      </c>
      <c r="BF5" s="111">
        <f t="shared" si="0"/>
        <v>45893</v>
      </c>
      <c r="BG5" s="111">
        <f t="shared" si="0"/>
        <v>45894</v>
      </c>
      <c r="BH5" s="111">
        <f t="shared" si="0"/>
        <v>45895</v>
      </c>
      <c r="BI5" s="111">
        <f t="shared" si="0"/>
        <v>45896</v>
      </c>
      <c r="BJ5" s="111">
        <f t="shared" si="0"/>
        <v>45897</v>
      </c>
      <c r="BK5" s="111">
        <f>IF(BJ5="","",IF(DAY(BJ5+1)=1,"",BJ5+1))</f>
        <v>45898</v>
      </c>
      <c r="BL5" s="111">
        <f>IF(BK5="","",IF(DAY(BK5+1)=1,"",BK5+1))</f>
        <v>45899</v>
      </c>
      <c r="BM5" s="189">
        <f>IF(BL5="","",IF(DAY(BL5+1)=1,"",BL5+1))</f>
        <v>45900</v>
      </c>
      <c r="BN5" s="297"/>
      <c r="BO5" s="281"/>
      <c r="BP5" s="281"/>
      <c r="BQ5" s="281"/>
      <c r="BR5" s="282"/>
    </row>
    <row r="6" spans="2:73" ht="15" customHeight="1" thickBot="1" x14ac:dyDescent="0.2">
      <c r="B6" s="304"/>
      <c r="C6" s="305"/>
      <c r="D6" s="157" t="str">
        <f>TEXT(D5,"aaa")</f>
        <v>火</v>
      </c>
      <c r="E6" s="158" t="str">
        <f t="shared" ref="E6:BM6" si="1">TEXT(E5,"aaa")</f>
        <v>水</v>
      </c>
      <c r="F6" s="158" t="str">
        <f t="shared" si="1"/>
        <v>木</v>
      </c>
      <c r="G6" s="158" t="str">
        <f t="shared" si="1"/>
        <v>金</v>
      </c>
      <c r="H6" s="158" t="str">
        <f t="shared" si="1"/>
        <v>土</v>
      </c>
      <c r="I6" s="158" t="str">
        <f t="shared" si="1"/>
        <v>日</v>
      </c>
      <c r="J6" s="158" t="str">
        <f t="shared" si="1"/>
        <v>月</v>
      </c>
      <c r="K6" s="158" t="str">
        <f t="shared" si="1"/>
        <v>火</v>
      </c>
      <c r="L6" s="158" t="str">
        <f t="shared" si="1"/>
        <v>水</v>
      </c>
      <c r="M6" s="158" t="str">
        <f t="shared" si="1"/>
        <v>木</v>
      </c>
      <c r="N6" s="158" t="str">
        <f t="shared" si="1"/>
        <v>金</v>
      </c>
      <c r="O6" s="158" t="str">
        <f t="shared" si="1"/>
        <v>土</v>
      </c>
      <c r="P6" s="158" t="str">
        <f t="shared" si="1"/>
        <v>日</v>
      </c>
      <c r="Q6" s="158" t="str">
        <f t="shared" si="1"/>
        <v>月</v>
      </c>
      <c r="R6" s="158" t="str">
        <f t="shared" si="1"/>
        <v>火</v>
      </c>
      <c r="S6" s="158" t="str">
        <f t="shared" si="1"/>
        <v>水</v>
      </c>
      <c r="T6" s="158" t="str">
        <f t="shared" si="1"/>
        <v>木</v>
      </c>
      <c r="U6" s="158" t="str">
        <f t="shared" si="1"/>
        <v>金</v>
      </c>
      <c r="V6" s="158" t="str">
        <f t="shared" si="1"/>
        <v>土</v>
      </c>
      <c r="W6" s="158" t="str">
        <f t="shared" si="1"/>
        <v>日</v>
      </c>
      <c r="X6" s="158" t="str">
        <f t="shared" si="1"/>
        <v>月</v>
      </c>
      <c r="Y6" s="158" t="str">
        <f t="shared" si="1"/>
        <v>火</v>
      </c>
      <c r="Z6" s="158" t="str">
        <f t="shared" si="1"/>
        <v>水</v>
      </c>
      <c r="AA6" s="158" t="str">
        <f t="shared" si="1"/>
        <v>木</v>
      </c>
      <c r="AB6" s="158" t="str">
        <f t="shared" si="1"/>
        <v>金</v>
      </c>
      <c r="AC6" s="158" t="str">
        <f t="shared" si="1"/>
        <v>土</v>
      </c>
      <c r="AD6" s="158" t="str">
        <f t="shared" si="1"/>
        <v>日</v>
      </c>
      <c r="AE6" s="158" t="str">
        <f t="shared" si="1"/>
        <v>月</v>
      </c>
      <c r="AF6" s="172" t="str">
        <f t="shared" si="1"/>
        <v>火</v>
      </c>
      <c r="AG6" s="158" t="str">
        <f t="shared" si="1"/>
        <v>水</v>
      </c>
      <c r="AH6" s="159" t="str">
        <f t="shared" si="1"/>
        <v>木</v>
      </c>
      <c r="AI6" s="172" t="str">
        <f>TEXT(AI5,"aaa")</f>
        <v>金</v>
      </c>
      <c r="AJ6" s="158" t="str">
        <f t="shared" si="1"/>
        <v>土</v>
      </c>
      <c r="AK6" s="158" t="str">
        <f t="shared" si="1"/>
        <v>日</v>
      </c>
      <c r="AL6" s="158" t="str">
        <f t="shared" si="1"/>
        <v>月</v>
      </c>
      <c r="AM6" s="158" t="str">
        <f t="shared" si="1"/>
        <v>火</v>
      </c>
      <c r="AN6" s="158" t="str">
        <f t="shared" si="1"/>
        <v>水</v>
      </c>
      <c r="AO6" s="158" t="str">
        <f t="shared" si="1"/>
        <v>木</v>
      </c>
      <c r="AP6" s="158" t="str">
        <f t="shared" si="1"/>
        <v>金</v>
      </c>
      <c r="AQ6" s="158" t="str">
        <f t="shared" si="1"/>
        <v>土</v>
      </c>
      <c r="AR6" s="158" t="str">
        <f t="shared" si="1"/>
        <v>日</v>
      </c>
      <c r="AS6" s="158" t="str">
        <f t="shared" si="1"/>
        <v>月</v>
      </c>
      <c r="AT6" s="158" t="str">
        <f t="shared" si="1"/>
        <v>火</v>
      </c>
      <c r="AU6" s="158" t="str">
        <f t="shared" si="1"/>
        <v>水</v>
      </c>
      <c r="AV6" s="158" t="str">
        <f t="shared" si="1"/>
        <v>木</v>
      </c>
      <c r="AW6" s="158" t="str">
        <f t="shared" si="1"/>
        <v>金</v>
      </c>
      <c r="AX6" s="158" t="str">
        <f t="shared" si="1"/>
        <v>土</v>
      </c>
      <c r="AY6" s="158" t="str">
        <f t="shared" si="1"/>
        <v>日</v>
      </c>
      <c r="AZ6" s="158" t="str">
        <f t="shared" si="1"/>
        <v>月</v>
      </c>
      <c r="BA6" s="158" t="str">
        <f t="shared" si="1"/>
        <v>火</v>
      </c>
      <c r="BB6" s="158" t="str">
        <f t="shared" si="1"/>
        <v>水</v>
      </c>
      <c r="BC6" s="158" t="str">
        <f t="shared" si="1"/>
        <v>木</v>
      </c>
      <c r="BD6" s="158" t="str">
        <f t="shared" si="1"/>
        <v>金</v>
      </c>
      <c r="BE6" s="158" t="str">
        <f t="shared" si="1"/>
        <v>土</v>
      </c>
      <c r="BF6" s="158" t="str">
        <f t="shared" si="1"/>
        <v>日</v>
      </c>
      <c r="BG6" s="172" t="str">
        <f>TEXT(BG5,"aaa")</f>
        <v>月</v>
      </c>
      <c r="BH6" s="158" t="str">
        <f t="shared" si="1"/>
        <v>火</v>
      </c>
      <c r="BI6" s="158" t="str">
        <f t="shared" si="1"/>
        <v>水</v>
      </c>
      <c r="BJ6" s="158" t="str">
        <f t="shared" si="1"/>
        <v>木</v>
      </c>
      <c r="BK6" s="158" t="str">
        <f t="shared" si="1"/>
        <v>金</v>
      </c>
      <c r="BL6" s="158" t="str">
        <f t="shared" si="1"/>
        <v>土</v>
      </c>
      <c r="BM6" s="190" t="str">
        <f t="shared" si="1"/>
        <v>日</v>
      </c>
      <c r="BN6" s="298"/>
      <c r="BO6" s="283"/>
      <c r="BP6" s="283"/>
      <c r="BQ6" s="283"/>
      <c r="BR6" s="284"/>
    </row>
    <row r="7" spans="2:73" ht="31.5" customHeight="1" thickBot="1" x14ac:dyDescent="0.2">
      <c r="B7" s="292" t="s">
        <v>73</v>
      </c>
      <c r="C7" s="385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 t="s">
        <v>81</v>
      </c>
      <c r="R7" s="228"/>
      <c r="S7" s="228"/>
      <c r="T7" s="228"/>
      <c r="U7" s="228"/>
      <c r="V7" s="228" t="s">
        <v>72</v>
      </c>
      <c r="W7" s="228" t="s">
        <v>72</v>
      </c>
      <c r="X7" s="228"/>
      <c r="Y7" s="228"/>
      <c r="Z7" s="228"/>
      <c r="AA7" s="228"/>
      <c r="AB7" s="228"/>
      <c r="AC7" s="228" t="s">
        <v>72</v>
      </c>
      <c r="AD7" s="228" t="s">
        <v>72</v>
      </c>
      <c r="AE7" s="228"/>
      <c r="AF7" s="228"/>
      <c r="AG7" s="228"/>
      <c r="AH7" s="229"/>
      <c r="AI7" s="228"/>
      <c r="AJ7" s="228" t="s">
        <v>72</v>
      </c>
      <c r="AK7" s="228" t="s">
        <v>72</v>
      </c>
      <c r="AL7" s="228"/>
      <c r="AM7" s="228"/>
      <c r="AN7" s="228"/>
      <c r="AO7" s="228"/>
      <c r="AP7" s="228"/>
      <c r="AQ7" s="228" t="s">
        <v>72</v>
      </c>
      <c r="AR7" s="228" t="s">
        <v>72</v>
      </c>
      <c r="AS7" s="228"/>
      <c r="AT7" s="228"/>
      <c r="AU7" s="228" t="s">
        <v>78</v>
      </c>
      <c r="AV7" s="228" t="s">
        <v>78</v>
      </c>
      <c r="AW7" s="228" t="s">
        <v>78</v>
      </c>
      <c r="AX7" s="228" t="s">
        <v>72</v>
      </c>
      <c r="AY7" s="228" t="s">
        <v>72</v>
      </c>
      <c r="AZ7" s="228"/>
      <c r="BA7" s="228"/>
      <c r="BB7" s="228"/>
      <c r="BC7" s="228"/>
      <c r="BD7" s="228"/>
      <c r="BE7" s="228" t="s">
        <v>72</v>
      </c>
      <c r="BF7" s="228" t="s">
        <v>72</v>
      </c>
      <c r="BG7" s="228"/>
      <c r="BH7" s="228"/>
      <c r="BI7" s="228"/>
      <c r="BJ7" s="228"/>
      <c r="BK7" s="228"/>
      <c r="BL7" s="228" t="s">
        <v>72</v>
      </c>
      <c r="BM7" s="228" t="s">
        <v>72</v>
      </c>
      <c r="BN7" s="299"/>
      <c r="BO7" s="300"/>
      <c r="BP7" s="300"/>
      <c r="BQ7" s="300"/>
      <c r="BR7" s="301"/>
      <c r="BU7" s="5" t="str">
        <f>IF(AND($D7="○",$D11="●"),"OK","")</f>
        <v/>
      </c>
    </row>
    <row r="8" spans="2:73" ht="15" customHeight="1" x14ac:dyDescent="0.15">
      <c r="B8" s="294"/>
      <c r="C8" s="295"/>
      <c r="D8" s="141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128"/>
      <c r="AI8" s="173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191"/>
      <c r="BO8" s="122"/>
      <c r="BP8" s="122"/>
      <c r="BQ8" s="122"/>
      <c r="BR8" s="123"/>
    </row>
    <row r="9" spans="2:73" ht="15" customHeight="1" x14ac:dyDescent="0.15">
      <c r="B9" s="309"/>
      <c r="C9" s="310"/>
      <c r="D9" s="14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129"/>
      <c r="AI9" s="174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192"/>
      <c r="BO9" s="124"/>
      <c r="BP9" s="124"/>
      <c r="BQ9" s="124"/>
      <c r="BR9" s="125"/>
    </row>
    <row r="10" spans="2:73" ht="15" customHeight="1" thickBot="1" x14ac:dyDescent="0.2">
      <c r="B10" s="309"/>
      <c r="C10" s="310"/>
      <c r="D10" s="143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8"/>
      <c r="AI10" s="175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92"/>
      <c r="BO10" s="124"/>
      <c r="BP10" s="124"/>
      <c r="BQ10" s="124"/>
      <c r="BR10" s="125"/>
    </row>
    <row r="11" spans="2:73" ht="15" customHeight="1" x14ac:dyDescent="0.15">
      <c r="B11" s="311" t="s">
        <v>47</v>
      </c>
      <c r="C11" s="312"/>
      <c r="D11" s="144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 t="s">
        <v>38</v>
      </c>
      <c r="W11" s="56" t="s">
        <v>38</v>
      </c>
      <c r="X11" s="56"/>
      <c r="Y11" s="56"/>
      <c r="Z11" s="56"/>
      <c r="AA11" s="56"/>
      <c r="AB11" s="56"/>
      <c r="AC11" s="56" t="s">
        <v>38</v>
      </c>
      <c r="AD11" s="56" t="s">
        <v>38</v>
      </c>
      <c r="AE11" s="56"/>
      <c r="AF11" s="56"/>
      <c r="AG11" s="56"/>
      <c r="AH11" s="392"/>
      <c r="AI11" s="176"/>
      <c r="AJ11" s="56" t="s">
        <v>38</v>
      </c>
      <c r="AK11" s="56" t="s">
        <v>38</v>
      </c>
      <c r="AL11" s="56"/>
      <c r="AM11" s="56"/>
      <c r="AN11" s="56"/>
      <c r="AO11" s="56"/>
      <c r="AP11" s="56"/>
      <c r="AQ11" s="56" t="s">
        <v>38</v>
      </c>
      <c r="AR11" s="56" t="s">
        <v>38</v>
      </c>
      <c r="AS11" s="56"/>
      <c r="AT11" s="56"/>
      <c r="AU11" s="56"/>
      <c r="AV11" s="56"/>
      <c r="AW11" s="56"/>
      <c r="AX11" s="56" t="s">
        <v>38</v>
      </c>
      <c r="AY11" s="56" t="s">
        <v>38</v>
      </c>
      <c r="AZ11" s="56"/>
      <c r="BA11" s="56"/>
      <c r="BB11" s="56"/>
      <c r="BC11" s="56"/>
      <c r="BD11" s="56"/>
      <c r="BE11" s="56" t="s">
        <v>38</v>
      </c>
      <c r="BF11" s="56" t="s">
        <v>38</v>
      </c>
      <c r="BG11" s="56"/>
      <c r="BH11" s="56"/>
      <c r="BI11" s="56"/>
      <c r="BJ11" s="56"/>
      <c r="BK11" s="56"/>
      <c r="BL11" s="56" t="s">
        <v>38</v>
      </c>
      <c r="BM11" s="56" t="s">
        <v>38</v>
      </c>
      <c r="BN11" s="313">
        <f>COUNTIF(D11:BM11,"●")</f>
        <v>14</v>
      </c>
      <c r="BO11" s="314"/>
      <c r="BP11" s="314"/>
      <c r="BQ11" s="314"/>
      <c r="BR11" s="315"/>
    </row>
    <row r="12" spans="2:73" s="54" customFormat="1" ht="15" customHeight="1" thickBot="1" x14ac:dyDescent="0.2">
      <c r="B12" s="304" t="s">
        <v>48</v>
      </c>
      <c r="C12" s="305"/>
      <c r="D12" s="386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30"/>
      <c r="AI12" s="177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393"/>
      <c r="BN12" s="268">
        <f>COUNTIF(D12:BM12,"×")</f>
        <v>0</v>
      </c>
      <c r="BO12" s="269"/>
      <c r="BP12" s="269"/>
      <c r="BQ12" s="269"/>
      <c r="BR12" s="270"/>
    </row>
    <row r="13" spans="2:73" s="54" customFormat="1" ht="15" customHeight="1" thickBot="1" x14ac:dyDescent="0.2">
      <c r="B13" s="326" t="s">
        <v>76</v>
      </c>
      <c r="C13" s="327"/>
      <c r="D13" s="372" t="str">
        <f>IF(AND($D7="○",D11=""),"NG","")</f>
        <v/>
      </c>
      <c r="E13" s="373" t="str">
        <f>IF(AND($E7="○",E11=""),"NG","")</f>
        <v/>
      </c>
      <c r="F13" s="373" t="str">
        <f>IF(AND($F7="○",F11=""),"NG","")</f>
        <v/>
      </c>
      <c r="G13" s="373" t="str">
        <f>IF(AND($G7="○",G11=""),"NG","")</f>
        <v/>
      </c>
      <c r="H13" s="373" t="str">
        <f>IF(AND($H7="○",H11=""),"NG","")</f>
        <v/>
      </c>
      <c r="I13" s="373" t="str">
        <f>IF(AND($I7="○",I11=""),"NG","")</f>
        <v/>
      </c>
      <c r="J13" s="373" t="str">
        <f>IF(AND($J7="○",J11=""),"NG","")</f>
        <v/>
      </c>
      <c r="K13" s="373" t="str">
        <f>IF(AND($K7="○",K11=""),"NG","")</f>
        <v/>
      </c>
      <c r="L13" s="373" t="str">
        <f>IF(AND($L7="○",L11=""),"NG","")</f>
        <v/>
      </c>
      <c r="M13" s="373" t="str">
        <f>IF(AND($M7="○",M11=""),"NG","")</f>
        <v/>
      </c>
      <c r="N13" s="373" t="str">
        <f>IF(AND($N7="○",N11=""),"NG","")</f>
        <v/>
      </c>
      <c r="O13" s="373" t="str">
        <f>IF(AND($O7="○",O11=""),"NG","")</f>
        <v/>
      </c>
      <c r="P13" s="373" t="str">
        <f>IF(AND($P7="○",P11=""),"NG","")</f>
        <v/>
      </c>
      <c r="Q13" s="373" t="str">
        <f>IF(AND($Q7="○",Q11=""),"NG","")</f>
        <v/>
      </c>
      <c r="R13" s="373" t="str">
        <f>IF(AND($R7="○",R11=""),"NG","")</f>
        <v/>
      </c>
      <c r="S13" s="373" t="str">
        <f>IF(AND($S7="○",S11=""),"NG","")</f>
        <v/>
      </c>
      <c r="T13" s="373" t="str">
        <f>IF(AND($T7="○",T11=""),"NG","")</f>
        <v/>
      </c>
      <c r="U13" s="373" t="str">
        <f>IF(AND($U7="○",U11=""),"NG","")</f>
        <v/>
      </c>
      <c r="V13" s="373" t="str">
        <f>IF(AND($V7="○",V11=""),"NG","")</f>
        <v/>
      </c>
      <c r="W13" s="373" t="str">
        <f>IF(AND($W7="○",W11=""),"NG","")</f>
        <v/>
      </c>
      <c r="X13" s="373" t="str">
        <f>IF(AND($X7="○",X11=""),"NG","")</f>
        <v/>
      </c>
      <c r="Y13" s="373" t="str">
        <f>IF(AND($Y7="○",Y11=""),"NG","")</f>
        <v/>
      </c>
      <c r="Z13" s="373" t="str">
        <f>IF(AND($Z7="○",Z11=""),"NG","")</f>
        <v/>
      </c>
      <c r="AA13" s="373" t="str">
        <f>IF(AND($AA7="○",AA11=""),"NG","")</f>
        <v/>
      </c>
      <c r="AB13" s="373" t="str">
        <f>IF(AND($AB7="○",AB11=""),"NG","")</f>
        <v/>
      </c>
      <c r="AC13" s="373" t="str">
        <f>IF(AND($AC7="○",AC11=""),"NG","")</f>
        <v/>
      </c>
      <c r="AD13" s="373" t="str">
        <f>IF(AND($AD7="○",AD11=""),"NG","")</f>
        <v/>
      </c>
      <c r="AE13" s="373" t="str">
        <f>IF(AND($AE7="○",AE11=""),"NG","")</f>
        <v/>
      </c>
      <c r="AF13" s="373" t="str">
        <f>IF(AND($AF7="○",AF11=""),"NG","")</f>
        <v/>
      </c>
      <c r="AG13" s="373" t="str">
        <f>IF(AND($AG7="○",AG11=""),"NG","")</f>
        <v/>
      </c>
      <c r="AH13" s="374" t="str">
        <f>IF(AND($AH7="○",AH11=""),"NG","")</f>
        <v/>
      </c>
      <c r="AI13" s="375" t="str">
        <f>IF(AND($AI7="○",AI11=""),"NG","")</f>
        <v/>
      </c>
      <c r="AJ13" s="373" t="str">
        <f>IF(AND($AJ7="○",AJ11=""),"NG","")</f>
        <v/>
      </c>
      <c r="AK13" s="373" t="str">
        <f>IF(AND($AK7="○",AK11=""),"NG","")</f>
        <v/>
      </c>
      <c r="AL13" s="373" t="str">
        <f>IF(AND($AL7="○",AL11=""),"NG","")</f>
        <v/>
      </c>
      <c r="AM13" s="373" t="str">
        <f>IF(AND($AM7="○",AM11=""),"NG","")</f>
        <v/>
      </c>
      <c r="AN13" s="373" t="str">
        <f>IF(AND($AN7="○",AN11=""),"NG","")</f>
        <v/>
      </c>
      <c r="AO13" s="373" t="str">
        <f>IF(AND($AO7="○",AO11=""),"NG","")</f>
        <v/>
      </c>
      <c r="AP13" s="373" t="str">
        <f>IF(AND($AP7="○",AP11=""),"NG","")</f>
        <v/>
      </c>
      <c r="AQ13" s="373" t="str">
        <f>IF(AND($AQ7="○",AQ11=""),"NG","")</f>
        <v/>
      </c>
      <c r="AR13" s="373" t="str">
        <f>IF(AND($AR7="○",AR11=""),"NG","")</f>
        <v/>
      </c>
      <c r="AS13" s="373" t="str">
        <f>IF(AND($AS7="○",AS11=""),"NG","")</f>
        <v/>
      </c>
      <c r="AT13" s="373" t="str">
        <f>IF(AND($AT7="○",AT11=""),"NG","")</f>
        <v/>
      </c>
      <c r="AU13" s="373" t="str">
        <f>IF(AND($AU7="○",AU11=""),"NG","")</f>
        <v/>
      </c>
      <c r="AV13" s="373" t="str">
        <f>IF(AND($AV7="○",AV11=""),"NG","")</f>
        <v/>
      </c>
      <c r="AW13" s="373" t="str">
        <f>IF(AND($AW7="○",AW11=""),"NG","")</f>
        <v/>
      </c>
      <c r="AX13" s="373" t="str">
        <f>IF(AND($AX7="○",AX11=""),"NG","")</f>
        <v/>
      </c>
      <c r="AY13" s="373" t="str">
        <f>IF(AND($AY7="○",AY11=""),"NG","")</f>
        <v/>
      </c>
      <c r="AZ13" s="373" t="str">
        <f>IF(AND($AZ7="○",AZ11=""),"NG","")</f>
        <v/>
      </c>
      <c r="BA13" s="373" t="str">
        <f>IF(AND($BA7="○",BA11=""),"NG","")</f>
        <v/>
      </c>
      <c r="BB13" s="373" t="str">
        <f>IF(AND($BB7="○",BB11=""),"NG","")</f>
        <v/>
      </c>
      <c r="BC13" s="373" t="str">
        <f>IF(AND($BC7="○",BC11=""),"NG","")</f>
        <v/>
      </c>
      <c r="BD13" s="373" t="str">
        <f>IF(AND($BD7="○",BD11=""),"NG","")</f>
        <v/>
      </c>
      <c r="BE13" s="373" t="str">
        <f>IF(AND($BE7="○",BE11=""),"NG","")</f>
        <v/>
      </c>
      <c r="BF13" s="373" t="str">
        <f>IF(AND($BF7="○",BF11=""),"NG","")</f>
        <v/>
      </c>
      <c r="BG13" s="373" t="str">
        <f>IF(AND($BG7="○",BG11=""),"NG","")</f>
        <v/>
      </c>
      <c r="BH13" s="373" t="str">
        <f>IF(AND($BH7="○",BH11=""),"NG","")</f>
        <v/>
      </c>
      <c r="BI13" s="373" t="str">
        <f>IF(AND($BI7="○",BI11=""),"NG","")</f>
        <v/>
      </c>
      <c r="BJ13" s="373" t="str">
        <f>IF(AND($BJ7="○",BJ11=""),"NG","")</f>
        <v/>
      </c>
      <c r="BK13" s="373" t="str">
        <f>IF(AND($BK7="○",BK11=""),"NG","")</f>
        <v/>
      </c>
      <c r="BL13" s="373" t="str">
        <f>IF(AND($BL7="○",BL11=""),"NG","")</f>
        <v/>
      </c>
      <c r="BM13" s="374" t="str">
        <f>IF(AND($BM7="○",BM11=""),"NG","")</f>
        <v/>
      </c>
      <c r="BN13" s="382" t="str">
        <f>IF(COUNTIF(D13:BM13,"NG")&gt;0,"NG","OK")</f>
        <v>OK</v>
      </c>
      <c r="BO13" s="383"/>
      <c r="BP13" s="383"/>
      <c r="BQ13" s="383"/>
      <c r="BR13" s="384"/>
    </row>
    <row r="14" spans="2:73" ht="19.5" customHeight="1" thickBot="1" x14ac:dyDescent="0.2">
      <c r="B14" s="237"/>
      <c r="C14" s="246"/>
      <c r="D14" s="343" t="s">
        <v>35</v>
      </c>
      <c r="E14" s="343"/>
      <c r="F14" s="343"/>
      <c r="G14" s="344"/>
      <c r="H14" s="345">
        <f>DAY(EOMONTH(AE3,0)-AE3)+1</f>
        <v>22</v>
      </c>
      <c r="I14" s="346"/>
      <c r="J14" s="347" t="s">
        <v>51</v>
      </c>
      <c r="K14" s="348"/>
      <c r="L14" s="348"/>
      <c r="M14" s="348"/>
      <c r="N14" s="349">
        <f>COUNTIF(D12:AH12,"×")</f>
        <v>0</v>
      </c>
      <c r="O14" s="350"/>
      <c r="P14" s="351" t="s">
        <v>43</v>
      </c>
      <c r="Q14" s="352"/>
      <c r="R14" s="352"/>
      <c r="S14" s="352"/>
      <c r="T14" s="353">
        <f>H14-N14</f>
        <v>22</v>
      </c>
      <c r="U14" s="354"/>
      <c r="V14" s="355" t="s">
        <v>50</v>
      </c>
      <c r="W14" s="356"/>
      <c r="X14" s="356"/>
      <c r="Y14" s="356"/>
      <c r="Z14" s="362">
        <f>COUNTIF(D7:AH7,"○")</f>
        <v>4</v>
      </c>
      <c r="AA14" s="363"/>
      <c r="AB14" s="364" t="s">
        <v>15</v>
      </c>
      <c r="AC14" s="364"/>
      <c r="AD14" s="364"/>
      <c r="AE14" s="365"/>
      <c r="AF14" s="357">
        <f>COUNTIF(D11:AH11,"●")</f>
        <v>4</v>
      </c>
      <c r="AG14" s="358"/>
      <c r="AH14" s="358"/>
      <c r="AI14" s="342" t="s">
        <v>35</v>
      </c>
      <c r="AJ14" s="343"/>
      <c r="AK14" s="343"/>
      <c r="AL14" s="344"/>
      <c r="AM14" s="345">
        <f>IF(MONTH(AP3)=AI4,AP3-AI5+1,DAY(EOMONTH(AI5,0)))</f>
        <v>31</v>
      </c>
      <c r="AN14" s="346"/>
      <c r="AO14" s="347" t="s">
        <v>51</v>
      </c>
      <c r="AP14" s="348"/>
      <c r="AQ14" s="348"/>
      <c r="AR14" s="348"/>
      <c r="AS14" s="349">
        <f>COUNTIF(AI12:BM12,"×")</f>
        <v>0</v>
      </c>
      <c r="AT14" s="350"/>
      <c r="AU14" s="351" t="s">
        <v>43</v>
      </c>
      <c r="AV14" s="352"/>
      <c r="AW14" s="352"/>
      <c r="AX14" s="352"/>
      <c r="AY14" s="353">
        <f>AM14-AS14</f>
        <v>31</v>
      </c>
      <c r="AZ14" s="354"/>
      <c r="BA14" s="355" t="str">
        <f>V14</f>
        <v>土日数</v>
      </c>
      <c r="BB14" s="356"/>
      <c r="BC14" s="356"/>
      <c r="BD14" s="356"/>
      <c r="BE14" s="362">
        <f>COUNTIF(AI7:BM7,"○")</f>
        <v>10</v>
      </c>
      <c r="BF14" s="363"/>
      <c r="BG14" s="364" t="s">
        <v>15</v>
      </c>
      <c r="BH14" s="364"/>
      <c r="BI14" s="364"/>
      <c r="BJ14" s="365"/>
      <c r="BK14" s="357">
        <f>COUNTIF(AI11:BM11,"●")</f>
        <v>10</v>
      </c>
      <c r="BL14" s="358"/>
      <c r="BM14" s="359"/>
      <c r="BN14" s="234"/>
      <c r="BO14" s="139"/>
      <c r="BP14" s="139"/>
      <c r="BQ14" s="139"/>
      <c r="BR14" s="139"/>
    </row>
    <row r="15" spans="2:73" ht="19.5" customHeight="1" thickBot="1" x14ac:dyDescent="0.2">
      <c r="B15" s="237"/>
      <c r="C15" s="246"/>
      <c r="D15" s="253" t="s">
        <v>49</v>
      </c>
      <c r="E15" s="253"/>
      <c r="F15" s="253"/>
      <c r="G15" s="254"/>
      <c r="H15" s="208">
        <f>AF14</f>
        <v>4</v>
      </c>
      <c r="I15" s="205" t="s">
        <v>42</v>
      </c>
      <c r="J15" s="209">
        <f>T14</f>
        <v>22</v>
      </c>
      <c r="K15" s="215" t="s">
        <v>12</v>
      </c>
      <c r="L15" s="258">
        <f>H15/J15*100</f>
        <v>18.181818181818183</v>
      </c>
      <c r="M15" s="258"/>
      <c r="N15" s="215" t="s">
        <v>13</v>
      </c>
      <c r="O15" s="259" t="str">
        <f>IF(L15&gt;28.5,"OK",IF(L15=28.5,"OK",IF(L15&lt;28.5,"NG")))</f>
        <v>NG</v>
      </c>
      <c r="P15" s="260"/>
      <c r="Q15" s="261"/>
      <c r="R15" s="255" t="s">
        <v>50</v>
      </c>
      <c r="S15" s="256"/>
      <c r="T15" s="256"/>
      <c r="U15" s="257"/>
      <c r="V15" s="207">
        <f>AF14</f>
        <v>4</v>
      </c>
      <c r="W15" s="216" t="s">
        <v>42</v>
      </c>
      <c r="X15" s="210">
        <f>Z14</f>
        <v>4</v>
      </c>
      <c r="Y15" s="206" t="s">
        <v>12</v>
      </c>
      <c r="Z15" s="262">
        <f>V15/X15*100</f>
        <v>100</v>
      </c>
      <c r="AA15" s="262"/>
      <c r="AB15" s="204" t="s">
        <v>13</v>
      </c>
      <c r="AC15" s="263" t="str">
        <f>IF(Z15&gt;100,"OK",IF(Z15=100,"OK",IF(Z15&lt;100,"NG")))</f>
        <v>OK</v>
      </c>
      <c r="AD15" s="264"/>
      <c r="AE15" s="265"/>
      <c r="AF15" s="289" t="str">
        <f>IF(OR(L15&gt;=28.5,Z15&gt;=100),"OK","NG")</f>
        <v>OK</v>
      </c>
      <c r="AG15" s="290"/>
      <c r="AH15" s="290"/>
      <c r="AI15" s="252" t="s">
        <v>49</v>
      </c>
      <c r="AJ15" s="253"/>
      <c r="AK15" s="253"/>
      <c r="AL15" s="254"/>
      <c r="AM15" s="208">
        <f>BK14</f>
        <v>10</v>
      </c>
      <c r="AN15" s="205" t="s">
        <v>42</v>
      </c>
      <c r="AO15" s="209">
        <f>AY14</f>
        <v>31</v>
      </c>
      <c r="AP15" s="231" t="s">
        <v>12</v>
      </c>
      <c r="AQ15" s="258">
        <f>AM15/AO15*100</f>
        <v>32.258064516129032</v>
      </c>
      <c r="AR15" s="258"/>
      <c r="AS15" s="231" t="s">
        <v>13</v>
      </c>
      <c r="AT15" s="259" t="str">
        <f>IF(AQ15&gt;28.5,"OK",IF(AQ15=28.5,"OK",IF(AQ15&lt;28.5,"NG")))</f>
        <v>OK</v>
      </c>
      <c r="AU15" s="260"/>
      <c r="AV15" s="261"/>
      <c r="AW15" s="255" t="s">
        <v>50</v>
      </c>
      <c r="AX15" s="256"/>
      <c r="AY15" s="256"/>
      <c r="AZ15" s="257"/>
      <c r="BA15" s="207">
        <f>BK14</f>
        <v>10</v>
      </c>
      <c r="BB15" s="232" t="s">
        <v>42</v>
      </c>
      <c r="BC15" s="210">
        <f>BE14</f>
        <v>10</v>
      </c>
      <c r="BD15" s="206" t="s">
        <v>12</v>
      </c>
      <c r="BE15" s="262">
        <f>BA15/BC15*100</f>
        <v>100</v>
      </c>
      <c r="BF15" s="262"/>
      <c r="BG15" s="204" t="s">
        <v>13</v>
      </c>
      <c r="BH15" s="263" t="str">
        <f>IF(BE15&gt;100,"OK",IF(BE15=100,"OK",IF(BE15&lt;100,"NG")))</f>
        <v>OK</v>
      </c>
      <c r="BI15" s="264"/>
      <c r="BJ15" s="265"/>
      <c r="BK15" s="289" t="str">
        <f>IF(OR(AQ15&gt;=28.5,BE15&gt;=100),"OK","NG")</f>
        <v>OK</v>
      </c>
      <c r="BL15" s="290"/>
      <c r="BM15" s="291"/>
      <c r="BN15" s="234"/>
      <c r="BO15" s="139"/>
      <c r="BP15" s="139"/>
      <c r="BQ15" s="139"/>
      <c r="BR15" s="139"/>
    </row>
    <row r="16" spans="2:73" ht="15" customHeight="1" thickBot="1" x14ac:dyDescent="0.2">
      <c r="B16" s="22"/>
      <c r="C16" s="23"/>
      <c r="D16" s="24"/>
      <c r="E16" s="51"/>
      <c r="F16" s="6"/>
      <c r="G16" s="30"/>
      <c r="H16" s="31"/>
      <c r="I16" s="31"/>
      <c r="J16" s="6"/>
      <c r="K16" s="37"/>
      <c r="L16" s="10"/>
      <c r="M16" s="10"/>
      <c r="N16" s="10"/>
      <c r="O16" s="10"/>
      <c r="P16" s="10"/>
      <c r="Q16" s="9"/>
      <c r="R16" s="10"/>
      <c r="S16" s="9"/>
      <c r="T16" s="10"/>
      <c r="U16" s="9"/>
      <c r="V16" s="10"/>
      <c r="W16" s="10"/>
      <c r="X16" s="10"/>
      <c r="Y16" s="10"/>
      <c r="Z16" s="8"/>
    </row>
    <row r="17" spans="2:70" ht="17.25" customHeight="1" x14ac:dyDescent="0.15">
      <c r="B17" s="287" t="s">
        <v>0</v>
      </c>
      <c r="C17" s="288"/>
      <c r="D17" s="223">
        <f>MONTH(EDATE(AE3,2))</f>
        <v>9</v>
      </c>
      <c r="E17" s="145" t="s">
        <v>44</v>
      </c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213"/>
      <c r="AG17" s="213"/>
      <c r="AH17" s="214"/>
      <c r="AI17" s="225">
        <f>MONTH(EDATE(AE3,3))</f>
        <v>10</v>
      </c>
      <c r="AJ17" s="145" t="s">
        <v>44</v>
      </c>
      <c r="AK17" s="217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3"/>
      <c r="BM17" s="213"/>
      <c r="BN17" s="296" t="s">
        <v>1</v>
      </c>
      <c r="BO17" s="279"/>
      <c r="BP17" s="279"/>
      <c r="BQ17" s="279"/>
      <c r="BR17" s="280"/>
    </row>
    <row r="18" spans="2:70" ht="15.75" customHeight="1" x14ac:dyDescent="0.15">
      <c r="B18" s="302"/>
      <c r="C18" s="303"/>
      <c r="D18" s="146">
        <f>DATE(YEAR(AE3),MONTH(AE3)+2,1)</f>
        <v>45901</v>
      </c>
      <c r="E18" s="112">
        <f>DATE(YEAR(D18),MONTH(D18),DAY(D18)+1)</f>
        <v>45902</v>
      </c>
      <c r="F18" s="112">
        <f t="shared" ref="F18:BJ18" si="2">DATE(YEAR(E18),MONTH(E18),DAY(E18)+1)</f>
        <v>45903</v>
      </c>
      <c r="G18" s="112">
        <f t="shared" si="2"/>
        <v>45904</v>
      </c>
      <c r="H18" s="112">
        <f t="shared" si="2"/>
        <v>45905</v>
      </c>
      <c r="I18" s="112">
        <f t="shared" si="2"/>
        <v>45906</v>
      </c>
      <c r="J18" s="112">
        <f t="shared" si="2"/>
        <v>45907</v>
      </c>
      <c r="K18" s="112">
        <f t="shared" si="2"/>
        <v>45908</v>
      </c>
      <c r="L18" s="112">
        <f t="shared" si="2"/>
        <v>45909</v>
      </c>
      <c r="M18" s="112">
        <f t="shared" si="2"/>
        <v>45910</v>
      </c>
      <c r="N18" s="112">
        <f t="shared" si="2"/>
        <v>45911</v>
      </c>
      <c r="O18" s="112">
        <f t="shared" si="2"/>
        <v>45912</v>
      </c>
      <c r="P18" s="112">
        <f t="shared" si="2"/>
        <v>45913</v>
      </c>
      <c r="Q18" s="112">
        <f t="shared" si="2"/>
        <v>45914</v>
      </c>
      <c r="R18" s="112">
        <f t="shared" si="2"/>
        <v>45915</v>
      </c>
      <c r="S18" s="112">
        <f t="shared" si="2"/>
        <v>45916</v>
      </c>
      <c r="T18" s="112">
        <f t="shared" si="2"/>
        <v>45917</v>
      </c>
      <c r="U18" s="112">
        <f t="shared" si="2"/>
        <v>45918</v>
      </c>
      <c r="V18" s="112">
        <f t="shared" si="2"/>
        <v>45919</v>
      </c>
      <c r="W18" s="112">
        <f t="shared" si="2"/>
        <v>45920</v>
      </c>
      <c r="X18" s="112">
        <f t="shared" si="2"/>
        <v>45921</v>
      </c>
      <c r="Y18" s="112">
        <f t="shared" si="2"/>
        <v>45922</v>
      </c>
      <c r="Z18" s="112">
        <f t="shared" si="2"/>
        <v>45923</v>
      </c>
      <c r="AA18" s="112">
        <f t="shared" si="2"/>
        <v>45924</v>
      </c>
      <c r="AB18" s="112">
        <f t="shared" si="2"/>
        <v>45925</v>
      </c>
      <c r="AC18" s="112">
        <f t="shared" si="2"/>
        <v>45926</v>
      </c>
      <c r="AD18" s="112">
        <f t="shared" si="2"/>
        <v>45927</v>
      </c>
      <c r="AE18" s="162">
        <f t="shared" si="2"/>
        <v>45928</v>
      </c>
      <c r="AF18" s="112">
        <f>IF(AE18="","",IF(DAY(AE18+1)=1,"",AE18+1))</f>
        <v>45929</v>
      </c>
      <c r="AG18" s="112">
        <f>IF(AF18="","",IF(DAY(AF18+1)=1,"",AF18+1))</f>
        <v>45930</v>
      </c>
      <c r="AH18" s="131" t="str">
        <f>IF(AG18="","",IF(DAY(AG18+1)=1,"",AG18+1))</f>
        <v/>
      </c>
      <c r="AI18" s="181">
        <f>DATE(YEAR(AE3),MONTH(AE3)+3,1)</f>
        <v>45931</v>
      </c>
      <c r="AJ18" s="112">
        <f t="shared" si="2"/>
        <v>45932</v>
      </c>
      <c r="AK18" s="112">
        <f t="shared" si="2"/>
        <v>45933</v>
      </c>
      <c r="AL18" s="112">
        <f t="shared" si="2"/>
        <v>45934</v>
      </c>
      <c r="AM18" s="112">
        <f t="shared" si="2"/>
        <v>45935</v>
      </c>
      <c r="AN18" s="112">
        <f t="shared" si="2"/>
        <v>45936</v>
      </c>
      <c r="AO18" s="112">
        <f t="shared" si="2"/>
        <v>45937</v>
      </c>
      <c r="AP18" s="112">
        <f t="shared" si="2"/>
        <v>45938</v>
      </c>
      <c r="AQ18" s="112">
        <f t="shared" si="2"/>
        <v>45939</v>
      </c>
      <c r="AR18" s="112">
        <f t="shared" si="2"/>
        <v>45940</v>
      </c>
      <c r="AS18" s="112">
        <f t="shared" si="2"/>
        <v>45941</v>
      </c>
      <c r="AT18" s="112">
        <f t="shared" si="2"/>
        <v>45942</v>
      </c>
      <c r="AU18" s="112">
        <f t="shared" si="2"/>
        <v>45943</v>
      </c>
      <c r="AV18" s="112">
        <f t="shared" si="2"/>
        <v>45944</v>
      </c>
      <c r="AW18" s="112">
        <f t="shared" si="2"/>
        <v>45945</v>
      </c>
      <c r="AX18" s="112">
        <f t="shared" si="2"/>
        <v>45946</v>
      </c>
      <c r="AY18" s="112">
        <f t="shared" si="2"/>
        <v>45947</v>
      </c>
      <c r="AZ18" s="112">
        <f t="shared" si="2"/>
        <v>45948</v>
      </c>
      <c r="BA18" s="112">
        <f t="shared" si="2"/>
        <v>45949</v>
      </c>
      <c r="BB18" s="112">
        <f t="shared" si="2"/>
        <v>45950</v>
      </c>
      <c r="BC18" s="112">
        <f t="shared" si="2"/>
        <v>45951</v>
      </c>
      <c r="BD18" s="112">
        <f t="shared" si="2"/>
        <v>45952</v>
      </c>
      <c r="BE18" s="112">
        <f t="shared" si="2"/>
        <v>45953</v>
      </c>
      <c r="BF18" s="112">
        <f t="shared" si="2"/>
        <v>45954</v>
      </c>
      <c r="BG18" s="112">
        <f t="shared" si="2"/>
        <v>45955</v>
      </c>
      <c r="BH18" s="112">
        <f t="shared" si="2"/>
        <v>45956</v>
      </c>
      <c r="BI18" s="112">
        <f t="shared" si="2"/>
        <v>45957</v>
      </c>
      <c r="BJ18" s="112">
        <f t="shared" si="2"/>
        <v>45958</v>
      </c>
      <c r="BK18" s="112">
        <f>IF(BJ18="","",IF(DAY(BJ18+1)=1,"",BJ18+1))</f>
        <v>45959</v>
      </c>
      <c r="BL18" s="112">
        <f>IF(BK18="","",IF(DAY(BK18+1)=1,"",BK18+1))</f>
        <v>45960</v>
      </c>
      <c r="BM18" s="162">
        <f>IF(BL18="","",IF(DAY(BL18+1)=1,"",BL18+1))</f>
        <v>45961</v>
      </c>
      <c r="BN18" s="297"/>
      <c r="BO18" s="281"/>
      <c r="BP18" s="281"/>
      <c r="BQ18" s="281"/>
      <c r="BR18" s="282"/>
    </row>
    <row r="19" spans="2:70" ht="15" customHeight="1" thickBot="1" x14ac:dyDescent="0.2">
      <c r="B19" s="304"/>
      <c r="C19" s="305"/>
      <c r="D19" s="160" t="str">
        <f>TEXT(D18,"aaa")</f>
        <v>月</v>
      </c>
      <c r="E19" s="161" t="str">
        <f t="shared" ref="E19:BM19" si="3">TEXT(E18,"aaa")</f>
        <v>火</v>
      </c>
      <c r="F19" s="161" t="str">
        <f t="shared" si="3"/>
        <v>水</v>
      </c>
      <c r="G19" s="161" t="str">
        <f t="shared" si="3"/>
        <v>木</v>
      </c>
      <c r="H19" s="161" t="str">
        <f t="shared" si="3"/>
        <v>金</v>
      </c>
      <c r="I19" s="161" t="str">
        <f t="shared" si="3"/>
        <v>土</v>
      </c>
      <c r="J19" s="161" t="str">
        <f t="shared" si="3"/>
        <v>日</v>
      </c>
      <c r="K19" s="161" t="str">
        <f t="shared" si="3"/>
        <v>月</v>
      </c>
      <c r="L19" s="161" t="str">
        <f t="shared" si="3"/>
        <v>火</v>
      </c>
      <c r="M19" s="161" t="str">
        <f t="shared" si="3"/>
        <v>水</v>
      </c>
      <c r="N19" s="161" t="str">
        <f t="shared" si="3"/>
        <v>木</v>
      </c>
      <c r="O19" s="161" t="str">
        <f t="shared" si="3"/>
        <v>金</v>
      </c>
      <c r="P19" s="161" t="str">
        <f t="shared" si="3"/>
        <v>土</v>
      </c>
      <c r="Q19" s="161" t="str">
        <f t="shared" si="3"/>
        <v>日</v>
      </c>
      <c r="R19" s="161" t="str">
        <f t="shared" si="3"/>
        <v>月</v>
      </c>
      <c r="S19" s="161" t="str">
        <f t="shared" si="3"/>
        <v>火</v>
      </c>
      <c r="T19" s="161" t="str">
        <f t="shared" si="3"/>
        <v>水</v>
      </c>
      <c r="U19" s="161" t="str">
        <f t="shared" si="3"/>
        <v>木</v>
      </c>
      <c r="V19" s="161" t="str">
        <f t="shared" si="3"/>
        <v>金</v>
      </c>
      <c r="W19" s="161" t="str">
        <f t="shared" si="3"/>
        <v>土</v>
      </c>
      <c r="X19" s="161" t="str">
        <f t="shared" si="3"/>
        <v>日</v>
      </c>
      <c r="Y19" s="161" t="str">
        <f t="shared" si="3"/>
        <v>月</v>
      </c>
      <c r="Z19" s="161" t="str">
        <f t="shared" si="3"/>
        <v>火</v>
      </c>
      <c r="AA19" s="161" t="str">
        <f t="shared" si="3"/>
        <v>水</v>
      </c>
      <c r="AB19" s="161" t="str">
        <f t="shared" si="3"/>
        <v>木</v>
      </c>
      <c r="AC19" s="161" t="str">
        <f t="shared" si="3"/>
        <v>金</v>
      </c>
      <c r="AD19" s="161" t="str">
        <f t="shared" si="3"/>
        <v>土</v>
      </c>
      <c r="AE19" s="163" t="str">
        <f t="shared" si="3"/>
        <v>日</v>
      </c>
      <c r="AF19" s="194" t="str">
        <f t="shared" si="3"/>
        <v>月</v>
      </c>
      <c r="AG19" s="194" t="str">
        <f t="shared" si="3"/>
        <v>火</v>
      </c>
      <c r="AH19" s="195" t="str">
        <f t="shared" si="3"/>
        <v/>
      </c>
      <c r="AI19" s="182" t="str">
        <f t="shared" si="3"/>
        <v>水</v>
      </c>
      <c r="AJ19" s="161" t="str">
        <f t="shared" si="3"/>
        <v>木</v>
      </c>
      <c r="AK19" s="161" t="str">
        <f t="shared" si="3"/>
        <v>金</v>
      </c>
      <c r="AL19" s="161" t="str">
        <f t="shared" si="3"/>
        <v>土</v>
      </c>
      <c r="AM19" s="161" t="str">
        <f t="shared" si="3"/>
        <v>日</v>
      </c>
      <c r="AN19" s="161" t="str">
        <f t="shared" si="3"/>
        <v>月</v>
      </c>
      <c r="AO19" s="161" t="str">
        <f t="shared" si="3"/>
        <v>火</v>
      </c>
      <c r="AP19" s="161" t="str">
        <f t="shared" si="3"/>
        <v>水</v>
      </c>
      <c r="AQ19" s="161" t="str">
        <f t="shared" si="3"/>
        <v>木</v>
      </c>
      <c r="AR19" s="161" t="str">
        <f t="shared" si="3"/>
        <v>金</v>
      </c>
      <c r="AS19" s="161" t="str">
        <f t="shared" si="3"/>
        <v>土</v>
      </c>
      <c r="AT19" s="161" t="str">
        <f t="shared" si="3"/>
        <v>日</v>
      </c>
      <c r="AU19" s="161" t="str">
        <f t="shared" si="3"/>
        <v>月</v>
      </c>
      <c r="AV19" s="161" t="str">
        <f t="shared" si="3"/>
        <v>火</v>
      </c>
      <c r="AW19" s="161" t="str">
        <f t="shared" si="3"/>
        <v>水</v>
      </c>
      <c r="AX19" s="161" t="str">
        <f t="shared" si="3"/>
        <v>木</v>
      </c>
      <c r="AY19" s="161" t="str">
        <f t="shared" si="3"/>
        <v>金</v>
      </c>
      <c r="AZ19" s="161" t="str">
        <f t="shared" si="3"/>
        <v>土</v>
      </c>
      <c r="BA19" s="161" t="str">
        <f t="shared" si="3"/>
        <v>日</v>
      </c>
      <c r="BB19" s="161" t="str">
        <f t="shared" si="3"/>
        <v>月</v>
      </c>
      <c r="BC19" s="161" t="str">
        <f t="shared" si="3"/>
        <v>火</v>
      </c>
      <c r="BD19" s="161" t="str">
        <f t="shared" si="3"/>
        <v>水</v>
      </c>
      <c r="BE19" s="161" t="str">
        <f t="shared" si="3"/>
        <v>木</v>
      </c>
      <c r="BF19" s="161" t="str">
        <f t="shared" si="3"/>
        <v>金</v>
      </c>
      <c r="BG19" s="161" t="str">
        <f t="shared" si="3"/>
        <v>土</v>
      </c>
      <c r="BH19" s="161" t="str">
        <f t="shared" si="3"/>
        <v>日</v>
      </c>
      <c r="BI19" s="161" t="str">
        <f t="shared" si="3"/>
        <v>月</v>
      </c>
      <c r="BJ19" s="161" t="str">
        <f t="shared" si="3"/>
        <v>火</v>
      </c>
      <c r="BK19" s="161" t="str">
        <f t="shared" si="3"/>
        <v>水</v>
      </c>
      <c r="BL19" s="161" t="str">
        <f t="shared" si="3"/>
        <v>木</v>
      </c>
      <c r="BM19" s="161" t="str">
        <f t="shared" si="3"/>
        <v>金</v>
      </c>
      <c r="BN19" s="298"/>
      <c r="BO19" s="283"/>
      <c r="BP19" s="283"/>
      <c r="BQ19" s="283"/>
      <c r="BR19" s="284"/>
    </row>
    <row r="20" spans="2:70" ht="31.5" customHeight="1" thickBot="1" x14ac:dyDescent="0.2">
      <c r="B20" s="292" t="str">
        <f>B7</f>
        <v>休工予定日
（土日）</v>
      </c>
      <c r="C20" s="293"/>
      <c r="D20" s="230"/>
      <c r="E20" s="120"/>
      <c r="F20" s="120"/>
      <c r="G20" s="120"/>
      <c r="H20" s="120"/>
      <c r="I20" s="120" t="s">
        <v>72</v>
      </c>
      <c r="J20" s="120" t="s">
        <v>72</v>
      </c>
      <c r="K20" s="120"/>
      <c r="L20" s="120"/>
      <c r="M20" s="120"/>
      <c r="N20" s="120"/>
      <c r="O20" s="120"/>
      <c r="P20" s="120" t="s">
        <v>72</v>
      </c>
      <c r="Q20" s="120" t="s">
        <v>72</v>
      </c>
      <c r="R20" s="120"/>
      <c r="S20" s="120"/>
      <c r="T20" s="120"/>
      <c r="U20" s="120"/>
      <c r="V20" s="120"/>
      <c r="W20" s="120" t="s">
        <v>72</v>
      </c>
      <c r="X20" s="120" t="s">
        <v>72</v>
      </c>
      <c r="Y20" s="120"/>
      <c r="Z20" s="120"/>
      <c r="AA20" s="120"/>
      <c r="AB20" s="120"/>
      <c r="AC20" s="120"/>
      <c r="AD20" s="120" t="s">
        <v>72</v>
      </c>
      <c r="AE20" s="120" t="s">
        <v>72</v>
      </c>
      <c r="AF20" s="120"/>
      <c r="AG20" s="120"/>
      <c r="AH20" s="132"/>
      <c r="AI20" s="183"/>
      <c r="AJ20" s="120"/>
      <c r="AK20" s="120"/>
      <c r="AL20" s="120" t="s">
        <v>72</v>
      </c>
      <c r="AM20" s="120" t="s">
        <v>72</v>
      </c>
      <c r="AN20" s="120"/>
      <c r="AO20" s="120"/>
      <c r="AP20" s="120"/>
      <c r="AQ20" s="120"/>
      <c r="AR20" s="120"/>
      <c r="AS20" s="120" t="s">
        <v>72</v>
      </c>
      <c r="AT20" s="120" t="s">
        <v>72</v>
      </c>
      <c r="AU20" s="120"/>
      <c r="AV20" s="120"/>
      <c r="AW20" s="120"/>
      <c r="AX20" s="120"/>
      <c r="AY20" s="120"/>
      <c r="AZ20" s="120" t="s">
        <v>72</v>
      </c>
      <c r="BA20" s="120" t="s">
        <v>72</v>
      </c>
      <c r="BB20" s="120"/>
      <c r="BC20" s="120"/>
      <c r="BD20" s="120"/>
      <c r="BE20" s="120"/>
      <c r="BF20" s="120"/>
      <c r="BG20" s="120" t="s">
        <v>72</v>
      </c>
      <c r="BH20" s="120" t="s">
        <v>72</v>
      </c>
      <c r="BI20" s="120"/>
      <c r="BJ20" s="120"/>
      <c r="BK20" s="120"/>
      <c r="BL20" s="120"/>
      <c r="BM20" s="394"/>
      <c r="BN20" s="335"/>
      <c r="BO20" s="274"/>
      <c r="BP20" s="274"/>
      <c r="BQ20" s="274"/>
      <c r="BR20" s="275"/>
    </row>
    <row r="21" spans="2:70" ht="15" customHeight="1" x14ac:dyDescent="0.15">
      <c r="B21" s="294" t="s">
        <v>74</v>
      </c>
      <c r="C21" s="295"/>
      <c r="D21" s="211"/>
      <c r="E21" s="121"/>
      <c r="F21" s="121"/>
      <c r="G21" s="121"/>
      <c r="H21" s="121"/>
      <c r="I21" s="121" t="s">
        <v>39</v>
      </c>
      <c r="J21" s="121"/>
      <c r="K21" s="121"/>
      <c r="L21" s="121"/>
      <c r="M21" s="121"/>
      <c r="N21" s="121"/>
      <c r="O21" s="121" t="s">
        <v>71</v>
      </c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64"/>
      <c r="AF21" s="198"/>
      <c r="AG21" s="198"/>
      <c r="AH21" s="200"/>
      <c r="AI21" s="184"/>
      <c r="AJ21" s="121"/>
      <c r="AK21" s="70"/>
      <c r="AL21" s="121" t="s">
        <v>39</v>
      </c>
      <c r="AM21" s="70"/>
      <c r="AN21" s="121"/>
      <c r="AO21" s="121"/>
      <c r="AP21" s="121"/>
      <c r="AQ21" s="70"/>
      <c r="AR21" s="70"/>
      <c r="AS21" s="70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 t="s">
        <v>71</v>
      </c>
      <c r="BG21" s="121"/>
      <c r="BH21" s="121"/>
      <c r="BI21" s="121"/>
      <c r="BJ21" s="164"/>
      <c r="BK21" s="164"/>
      <c r="BL21" s="198"/>
      <c r="BM21" s="199"/>
      <c r="BN21" s="271"/>
      <c r="BO21" s="272"/>
      <c r="BP21" s="272"/>
      <c r="BQ21" s="272"/>
      <c r="BR21" s="273"/>
    </row>
    <row r="22" spans="2:70" ht="15" customHeight="1" x14ac:dyDescent="0.15">
      <c r="B22" s="360" t="s">
        <v>75</v>
      </c>
      <c r="C22" s="361"/>
      <c r="D22" s="148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165"/>
      <c r="AF22" s="72"/>
      <c r="AG22" s="72"/>
      <c r="AH22" s="133"/>
      <c r="AI22" s="185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165"/>
      <c r="BK22" s="165"/>
      <c r="BL22" s="72"/>
      <c r="BM22" s="165"/>
      <c r="BN22" s="330"/>
      <c r="BO22" s="331"/>
      <c r="BP22" s="331"/>
      <c r="BQ22" s="331"/>
      <c r="BR22" s="332"/>
    </row>
    <row r="23" spans="2:70" ht="15" customHeight="1" thickBot="1" x14ac:dyDescent="0.2">
      <c r="B23" s="340"/>
      <c r="C23" s="341"/>
      <c r="D23" s="154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66"/>
      <c r="AF23" s="152"/>
      <c r="AG23" s="152"/>
      <c r="AH23" s="153"/>
      <c r="AI23" s="186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66"/>
      <c r="BK23" s="166"/>
      <c r="BL23" s="152"/>
      <c r="BM23" s="153"/>
      <c r="BN23" s="193"/>
      <c r="BO23" s="61"/>
      <c r="BP23" s="61"/>
      <c r="BQ23" s="61"/>
      <c r="BR23" s="62"/>
    </row>
    <row r="24" spans="2:70" ht="15" customHeight="1" x14ac:dyDescent="0.15">
      <c r="B24" s="333" t="str">
        <f>B11</f>
        <v>休工日●</v>
      </c>
      <c r="C24" s="334"/>
      <c r="D24" s="150"/>
      <c r="E24" s="52"/>
      <c r="F24" s="52"/>
      <c r="G24" s="52"/>
      <c r="H24" s="52"/>
      <c r="I24" s="52" t="s">
        <v>38</v>
      </c>
      <c r="J24" s="52" t="s">
        <v>38</v>
      </c>
      <c r="K24" s="52"/>
      <c r="L24" s="52"/>
      <c r="M24" s="52"/>
      <c r="N24" s="52"/>
      <c r="O24" s="52"/>
      <c r="P24" s="52" t="s">
        <v>38</v>
      </c>
      <c r="Q24" s="52" t="s">
        <v>38</v>
      </c>
      <c r="R24" s="52"/>
      <c r="S24" s="52"/>
      <c r="T24" s="52"/>
      <c r="U24" s="52"/>
      <c r="V24" s="52"/>
      <c r="W24" s="52" t="s">
        <v>38</v>
      </c>
      <c r="X24" s="52" t="s">
        <v>38</v>
      </c>
      <c r="Y24" s="52"/>
      <c r="Z24" s="52"/>
      <c r="AA24" s="52"/>
      <c r="AB24" s="52"/>
      <c r="AC24" s="52"/>
      <c r="AD24" s="52" t="s">
        <v>38</v>
      </c>
      <c r="AE24" s="52" t="s">
        <v>38</v>
      </c>
      <c r="AF24" s="52"/>
      <c r="AG24" s="52"/>
      <c r="AH24" s="135"/>
      <c r="AI24" s="187"/>
      <c r="AJ24" s="52"/>
      <c r="AK24" s="52"/>
      <c r="AL24" s="52"/>
      <c r="AM24" s="52" t="s">
        <v>38</v>
      </c>
      <c r="AN24" s="52"/>
      <c r="AO24" s="52"/>
      <c r="AP24" s="52"/>
      <c r="AQ24" s="52"/>
      <c r="AR24" s="52"/>
      <c r="AS24" s="52" t="s">
        <v>38</v>
      </c>
      <c r="AT24" s="52" t="s">
        <v>38</v>
      </c>
      <c r="AU24" s="52"/>
      <c r="AV24" s="52"/>
      <c r="AW24" s="52"/>
      <c r="AX24" s="52"/>
      <c r="AY24" s="52"/>
      <c r="AZ24" s="52" t="s">
        <v>38</v>
      </c>
      <c r="BA24" s="52" t="s">
        <v>38</v>
      </c>
      <c r="BB24" s="52"/>
      <c r="BC24" s="52"/>
      <c r="BD24" s="52"/>
      <c r="BE24" s="52"/>
      <c r="BF24" s="52"/>
      <c r="BG24" s="52" t="s">
        <v>38</v>
      </c>
      <c r="BH24" s="52" t="s">
        <v>38</v>
      </c>
      <c r="BI24" s="52"/>
      <c r="BJ24" s="52"/>
      <c r="BK24" s="180" t="s">
        <v>38</v>
      </c>
      <c r="BL24" s="52"/>
      <c r="BM24" s="167"/>
      <c r="BN24" s="313">
        <f>COUNTIF(D24:BM24,"●")</f>
        <v>16</v>
      </c>
      <c r="BO24" s="314"/>
      <c r="BP24" s="314"/>
      <c r="BQ24" s="314"/>
      <c r="BR24" s="315"/>
    </row>
    <row r="25" spans="2:70" s="55" customFormat="1" ht="15" customHeight="1" thickBot="1" x14ac:dyDescent="0.2">
      <c r="B25" s="304" t="str">
        <f>B12</f>
        <v>対象外×</v>
      </c>
      <c r="C25" s="305"/>
      <c r="D25" s="387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36"/>
      <c r="AI25" s="188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88"/>
      <c r="BN25" s="276">
        <f>COUNTIF(D25:BM25,"×")+COUNTIF(D25:BK25,"△")</f>
        <v>0</v>
      </c>
      <c r="BO25" s="277"/>
      <c r="BP25" s="277"/>
      <c r="BQ25" s="277"/>
      <c r="BR25" s="278"/>
    </row>
    <row r="26" spans="2:70" s="55" customFormat="1" ht="15" customHeight="1" thickBot="1" x14ac:dyDescent="0.2">
      <c r="B26" s="326" t="str">
        <f>B13</f>
        <v>完全週休2日チェック</v>
      </c>
      <c r="C26" s="327"/>
      <c r="D26" s="378" t="str">
        <f>IF(AND($D20="○",D24=""),"NG","")</f>
        <v/>
      </c>
      <c r="E26" s="379" t="str">
        <f>IF(AND($E20="○",E24=""),"NG","")</f>
        <v/>
      </c>
      <c r="F26" s="379" t="str">
        <f>IF(AND($F20="○",F24=""),"NG","")</f>
        <v/>
      </c>
      <c r="G26" s="379" t="str">
        <f>IF(AND($G20="○",G24=""),"NG","")</f>
        <v/>
      </c>
      <c r="H26" s="379" t="str">
        <f>IF(AND($H20="○",H24=""),"NG","")</f>
        <v/>
      </c>
      <c r="I26" s="379" t="str">
        <f>IF(AND($I20="○",I24=""),"NG","")</f>
        <v/>
      </c>
      <c r="J26" s="379" t="str">
        <f>IF(AND($J20="○",J24=""),"NG","")</f>
        <v/>
      </c>
      <c r="K26" s="379" t="str">
        <f>IF(AND($K20="○",K24=""),"NG","")</f>
        <v/>
      </c>
      <c r="L26" s="379" t="str">
        <f>IF(AND($L20="○",L24=""),"NG","")</f>
        <v/>
      </c>
      <c r="M26" s="379" t="str">
        <f>IF(AND($M20="○",M24=""),"NG","")</f>
        <v/>
      </c>
      <c r="N26" s="379" t="str">
        <f>IF(AND($N20="○",N24=""),"NG","")</f>
        <v/>
      </c>
      <c r="O26" s="379" t="str">
        <f>IF(AND($O20="○",O24=""),"NG","")</f>
        <v/>
      </c>
      <c r="P26" s="379" t="str">
        <f>IF(AND($P20="○",P24=""),"NG","")</f>
        <v/>
      </c>
      <c r="Q26" s="379" t="str">
        <f>IF(AND($Q20="○",Q24=""),"NG","")</f>
        <v/>
      </c>
      <c r="R26" s="379" t="str">
        <f>IF(AND($R20="○",R24=""),"NG","")</f>
        <v/>
      </c>
      <c r="S26" s="379" t="str">
        <f>IF(AND($S20="○",S24=""),"NG","")</f>
        <v/>
      </c>
      <c r="T26" s="379" t="str">
        <f>IF(AND($T20="○",T24=""),"NG","")</f>
        <v/>
      </c>
      <c r="U26" s="379" t="str">
        <f>IF(AND($U20="○",U24=""),"NG","")</f>
        <v/>
      </c>
      <c r="V26" s="379" t="str">
        <f>IF(AND($V20="○",V24=""),"NG","")</f>
        <v/>
      </c>
      <c r="W26" s="379" t="str">
        <f>IF(AND($W20="○",W24=""),"NG","")</f>
        <v/>
      </c>
      <c r="X26" s="379" t="str">
        <f>IF(AND($X20="○",X24=""),"NG","")</f>
        <v/>
      </c>
      <c r="Y26" s="379" t="str">
        <f>IF(AND($Y20="○",Y24=""),"NG","")</f>
        <v/>
      </c>
      <c r="Z26" s="379" t="str">
        <f>IF(AND($Z20="○",Z24=""),"NG","")</f>
        <v/>
      </c>
      <c r="AA26" s="379" t="str">
        <f>IF(AND($AA20="○",AA24=""),"NG","")</f>
        <v/>
      </c>
      <c r="AB26" s="379" t="str">
        <f>IF(AND($AB20="○",AB24=""),"NG","")</f>
        <v/>
      </c>
      <c r="AC26" s="379" t="str">
        <f>IF(AND($AC20="○",AC24=""),"NG","")</f>
        <v/>
      </c>
      <c r="AD26" s="379" t="str">
        <f>IF(AND($AD20="○",AD24=""),"NG","")</f>
        <v/>
      </c>
      <c r="AE26" s="379" t="str">
        <f>IF(AND($AE20="○",AE24=""),"NG","")</f>
        <v/>
      </c>
      <c r="AF26" s="379" t="str">
        <f>IF(AND($AF20="○",AF24=""),"NG","")</f>
        <v/>
      </c>
      <c r="AG26" s="379" t="str">
        <f>IF(AND($AG20="○",AG24=""),"NG","")</f>
        <v/>
      </c>
      <c r="AH26" s="380" t="str">
        <f>IF(AND($AH20="○",AH24=""),"NG","")</f>
        <v/>
      </c>
      <c r="AI26" s="381" t="str">
        <f>IF(AND($AI20="○",AI24=""),"NG","")</f>
        <v/>
      </c>
      <c r="AJ26" s="379" t="str">
        <f>IF(AND($AJ20="○",AJ24=""),"NG","")</f>
        <v/>
      </c>
      <c r="AK26" s="379" t="str">
        <f>IF(AND($AK20="○",AK24=""),"NG","")</f>
        <v/>
      </c>
      <c r="AL26" s="379" t="str">
        <f>IF(AND($AL20="○",AL24=""),"NG","")</f>
        <v>NG</v>
      </c>
      <c r="AM26" s="379" t="str">
        <f>IF(AND($AM20="○",AM24=""),"NG","")</f>
        <v/>
      </c>
      <c r="AN26" s="379" t="str">
        <f>IF(AND($AN20="○",AN24=""),"NG","")</f>
        <v/>
      </c>
      <c r="AO26" s="379" t="str">
        <f>IF(AND($AO20="○",AO24=""),"NG","")</f>
        <v/>
      </c>
      <c r="AP26" s="379" t="str">
        <f>IF(AND($AP20="○",AP24=""),"NG","")</f>
        <v/>
      </c>
      <c r="AQ26" s="379" t="str">
        <f>IF(AND($AQ20="○",AQ24=""),"NG","")</f>
        <v/>
      </c>
      <c r="AR26" s="379" t="str">
        <f>IF(AND($AR20="○",AR24=""),"NG","")</f>
        <v/>
      </c>
      <c r="AS26" s="379" t="str">
        <f>IF(AND($AS20="○",AS24=""),"NG","")</f>
        <v/>
      </c>
      <c r="AT26" s="379" t="str">
        <f>IF(AND($AT20="○",AT24=""),"NG","")</f>
        <v/>
      </c>
      <c r="AU26" s="379" t="str">
        <f>IF(AND($AU20="○",AU24=""),"NG","")</f>
        <v/>
      </c>
      <c r="AV26" s="379" t="str">
        <f>IF(AND($AV20="○",AV24=""),"NG","")</f>
        <v/>
      </c>
      <c r="AW26" s="379" t="str">
        <f>IF(AND($AW20="○",AW24=""),"NG","")</f>
        <v/>
      </c>
      <c r="AX26" s="379" t="str">
        <f>IF(AND($AX20="○",AX24=""),"NG","")</f>
        <v/>
      </c>
      <c r="AY26" s="379" t="str">
        <f>IF(AND($AY20="○",AY24=""),"NG","")</f>
        <v/>
      </c>
      <c r="AZ26" s="379" t="str">
        <f>IF(AND($AZ20="○",AZ24=""),"NG","")</f>
        <v/>
      </c>
      <c r="BA26" s="379" t="str">
        <f>IF(AND($BA20="○",BA24=""),"NG","")</f>
        <v/>
      </c>
      <c r="BB26" s="379" t="str">
        <f>IF(AND($BB20="○",BB24=""),"NG","")</f>
        <v/>
      </c>
      <c r="BC26" s="379" t="str">
        <f>IF(AND($BC20="○",BC24=""),"NG","")</f>
        <v/>
      </c>
      <c r="BD26" s="379" t="str">
        <f>IF(AND($BD20="○",BD24=""),"NG","")</f>
        <v/>
      </c>
      <c r="BE26" s="379" t="str">
        <f>IF(AND($BE20="○",BE24=""),"NG","")</f>
        <v/>
      </c>
      <c r="BF26" s="379" t="str">
        <f>IF(AND($BF20="○",BF24=""),"NG","")</f>
        <v/>
      </c>
      <c r="BG26" s="379" t="str">
        <f>IF(AND($BG20="○",BG24=""),"NG","")</f>
        <v/>
      </c>
      <c r="BH26" s="379" t="str">
        <f>IF(AND($BH20="○",BH24=""),"NG","")</f>
        <v/>
      </c>
      <c r="BI26" s="379" t="str">
        <f>IF(AND($BI20="○",BI24=""),"NG","")</f>
        <v/>
      </c>
      <c r="BJ26" s="379" t="str">
        <f>IF(AND($BJ20="○",BJ24=""),"NG","")</f>
        <v/>
      </c>
      <c r="BK26" s="379" t="str">
        <f>IF(AND($BK20="○",BK24=""),"NG","")</f>
        <v/>
      </c>
      <c r="BL26" s="379" t="str">
        <f>IF(AND($BL20="○",BL24=""),"NG","")</f>
        <v/>
      </c>
      <c r="BM26" s="379" t="str">
        <f>IF(AND($BM20="○",BM24=""),"NG","")</f>
        <v/>
      </c>
      <c r="BN26" s="382" t="str">
        <f>IF(COUNTIF(D26:BM26,"NG")&gt;0,"NG","OK")</f>
        <v>NG</v>
      </c>
      <c r="BO26" s="383"/>
      <c r="BP26" s="383"/>
      <c r="BQ26" s="383"/>
      <c r="BR26" s="384"/>
    </row>
    <row r="27" spans="2:70" ht="19.5" customHeight="1" thickBot="1" x14ac:dyDescent="0.2">
      <c r="B27" s="237"/>
      <c r="C27" s="246"/>
      <c r="D27" s="342" t="s">
        <v>35</v>
      </c>
      <c r="E27" s="343"/>
      <c r="F27" s="343"/>
      <c r="G27" s="344"/>
      <c r="H27" s="345">
        <f>IF(MONTH(AP3)=D17,AP3-D18+1,DAY(EOMONTH(D18,0)))</f>
        <v>30</v>
      </c>
      <c r="I27" s="346"/>
      <c r="J27" s="347" t="s">
        <v>51</v>
      </c>
      <c r="K27" s="348"/>
      <c r="L27" s="348"/>
      <c r="M27" s="348"/>
      <c r="N27" s="349">
        <f>COUNTIF(D25:AH25,"×")</f>
        <v>0</v>
      </c>
      <c r="O27" s="350"/>
      <c r="P27" s="351" t="s">
        <v>43</v>
      </c>
      <c r="Q27" s="352"/>
      <c r="R27" s="352"/>
      <c r="S27" s="352"/>
      <c r="T27" s="353">
        <f>H27-N27</f>
        <v>30</v>
      </c>
      <c r="U27" s="354"/>
      <c r="V27" s="355" t="str">
        <f>V14</f>
        <v>土日数</v>
      </c>
      <c r="W27" s="356"/>
      <c r="X27" s="356"/>
      <c r="Y27" s="356"/>
      <c r="Z27" s="362">
        <f>COUNTIF(D20:AH20,"○")</f>
        <v>8</v>
      </c>
      <c r="AA27" s="363"/>
      <c r="AB27" s="364" t="s">
        <v>15</v>
      </c>
      <c r="AC27" s="364"/>
      <c r="AD27" s="364"/>
      <c r="AE27" s="365"/>
      <c r="AF27" s="357">
        <f>COUNTIF(D24:AH24,"●")</f>
        <v>8</v>
      </c>
      <c r="AG27" s="358"/>
      <c r="AH27" s="359"/>
      <c r="AI27" s="342" t="s">
        <v>35</v>
      </c>
      <c r="AJ27" s="343"/>
      <c r="AK27" s="343"/>
      <c r="AL27" s="344"/>
      <c r="AM27" s="345">
        <f>IF(MONTH(AP3)=AI17,AP3-AI18+1,DAY(EOMONTH(AI18,0)))</f>
        <v>31</v>
      </c>
      <c r="AN27" s="346"/>
      <c r="AO27" s="347" t="s">
        <v>51</v>
      </c>
      <c r="AP27" s="348"/>
      <c r="AQ27" s="348"/>
      <c r="AR27" s="348"/>
      <c r="AS27" s="349">
        <f>COUNTIF(AI25:BM25,"×")</f>
        <v>0</v>
      </c>
      <c r="AT27" s="350"/>
      <c r="AU27" s="351" t="s">
        <v>43</v>
      </c>
      <c r="AV27" s="352"/>
      <c r="AW27" s="352"/>
      <c r="AX27" s="352"/>
      <c r="AY27" s="353">
        <f>AM27-AS27</f>
        <v>31</v>
      </c>
      <c r="AZ27" s="354"/>
      <c r="BA27" s="355" t="str">
        <f>V14</f>
        <v>土日数</v>
      </c>
      <c r="BB27" s="356"/>
      <c r="BC27" s="356"/>
      <c r="BD27" s="356"/>
      <c r="BE27" s="362">
        <f>COUNTIF(AI20:BM20,"○")</f>
        <v>8</v>
      </c>
      <c r="BF27" s="363"/>
      <c r="BG27" s="364" t="s">
        <v>15</v>
      </c>
      <c r="BH27" s="364"/>
      <c r="BI27" s="364"/>
      <c r="BJ27" s="365"/>
      <c r="BK27" s="357">
        <f>COUNTIF(AI24:BM24,"●")</f>
        <v>8</v>
      </c>
      <c r="BL27" s="358"/>
      <c r="BM27" s="359"/>
      <c r="BN27" s="156"/>
      <c r="BO27" s="139"/>
      <c r="BP27" s="139"/>
      <c r="BQ27" s="139"/>
      <c r="BR27" s="139"/>
    </row>
    <row r="28" spans="2:70" ht="19.5" customHeight="1" thickBot="1" x14ac:dyDescent="0.2">
      <c r="B28" s="237"/>
      <c r="C28" s="246"/>
      <c r="D28" s="252" t="s">
        <v>49</v>
      </c>
      <c r="E28" s="253"/>
      <c r="F28" s="253"/>
      <c r="G28" s="254"/>
      <c r="H28" s="208">
        <f>AF27</f>
        <v>8</v>
      </c>
      <c r="I28" s="205" t="s">
        <v>42</v>
      </c>
      <c r="J28" s="209">
        <f>T27</f>
        <v>30</v>
      </c>
      <c r="K28" s="215" t="s">
        <v>12</v>
      </c>
      <c r="L28" s="258">
        <f>H28/J28*100</f>
        <v>26.666666666666668</v>
      </c>
      <c r="M28" s="258"/>
      <c r="N28" s="215" t="s">
        <v>13</v>
      </c>
      <c r="O28" s="259" t="str">
        <f>IF(L28&gt;28.5,"OK",IF(L28=28.5,"OK",IF(L28&lt;28.5,"NG")))</f>
        <v>NG</v>
      </c>
      <c r="P28" s="260"/>
      <c r="Q28" s="261"/>
      <c r="R28" s="255" t="s">
        <v>50</v>
      </c>
      <c r="S28" s="256"/>
      <c r="T28" s="256"/>
      <c r="U28" s="257"/>
      <c r="V28" s="207">
        <f>AF27</f>
        <v>8</v>
      </c>
      <c r="W28" s="216" t="s">
        <v>42</v>
      </c>
      <c r="X28" s="210">
        <f>Z27</f>
        <v>8</v>
      </c>
      <c r="Y28" s="206" t="s">
        <v>12</v>
      </c>
      <c r="Z28" s="262">
        <f>V28/X28*100</f>
        <v>100</v>
      </c>
      <c r="AA28" s="262"/>
      <c r="AB28" s="204" t="s">
        <v>13</v>
      </c>
      <c r="AC28" s="263" t="str">
        <f>IF(Z28&gt;100,"OK",IF(Z28=100,"OK",IF(Z28&lt;100,"NG")))</f>
        <v>OK</v>
      </c>
      <c r="AD28" s="264"/>
      <c r="AE28" s="265"/>
      <c r="AF28" s="289" t="str">
        <f>IF(OR(L28&gt;=28.5,Z28&gt;=100),"OK","NG")</f>
        <v>OK</v>
      </c>
      <c r="AG28" s="290"/>
      <c r="AH28" s="291"/>
      <c r="AI28" s="252" t="s">
        <v>49</v>
      </c>
      <c r="AJ28" s="253"/>
      <c r="AK28" s="253"/>
      <c r="AL28" s="254"/>
      <c r="AM28" s="208">
        <f>BK27</f>
        <v>8</v>
      </c>
      <c r="AN28" s="205" t="s">
        <v>42</v>
      </c>
      <c r="AO28" s="209">
        <f>AY27</f>
        <v>31</v>
      </c>
      <c r="AP28" s="215" t="s">
        <v>12</v>
      </c>
      <c r="AQ28" s="258">
        <f>AM28/AO28*100</f>
        <v>25.806451612903224</v>
      </c>
      <c r="AR28" s="258"/>
      <c r="AS28" s="215" t="s">
        <v>13</v>
      </c>
      <c r="AT28" s="259" t="str">
        <f>IF(AQ28&gt;28.5,"OK",IF(AQ28=28.5,"OK",IF(AQ28&lt;28.5,"NG")))</f>
        <v>NG</v>
      </c>
      <c r="AU28" s="260"/>
      <c r="AV28" s="261"/>
      <c r="AW28" s="255" t="s">
        <v>50</v>
      </c>
      <c r="AX28" s="256"/>
      <c r="AY28" s="256"/>
      <c r="AZ28" s="257"/>
      <c r="BA28" s="207">
        <f>BK27</f>
        <v>8</v>
      </c>
      <c r="BB28" s="216" t="s">
        <v>42</v>
      </c>
      <c r="BC28" s="210">
        <f>BE27</f>
        <v>8</v>
      </c>
      <c r="BD28" s="206" t="s">
        <v>12</v>
      </c>
      <c r="BE28" s="262">
        <f>BA28/BC28*100</f>
        <v>100</v>
      </c>
      <c r="BF28" s="262"/>
      <c r="BG28" s="204" t="s">
        <v>13</v>
      </c>
      <c r="BH28" s="263" t="str">
        <f>IF(BE28&gt;100,"OK",IF(BE28=100,"OK",IF(BE28&lt;100,"NG")))</f>
        <v>OK</v>
      </c>
      <c r="BI28" s="264"/>
      <c r="BJ28" s="265"/>
      <c r="BK28" s="289" t="str">
        <f>IF(OR(AQ28&gt;=28.5,BE28&gt;=100),"OK","NG")</f>
        <v>OK</v>
      </c>
      <c r="BL28" s="290"/>
      <c r="BM28" s="291"/>
      <c r="BN28" s="156"/>
      <c r="BO28" s="139"/>
      <c r="BP28" s="139"/>
      <c r="BQ28" s="139"/>
      <c r="BR28" s="139"/>
    </row>
    <row r="29" spans="2:70" ht="12" customHeight="1" thickBot="1" x14ac:dyDescent="0.2">
      <c r="B29" s="22"/>
      <c r="C29" s="23"/>
      <c r="D29" s="24"/>
      <c r="E29" s="29"/>
      <c r="F29" s="6"/>
      <c r="G29" s="30"/>
      <c r="H29" s="31"/>
      <c r="I29" s="32"/>
      <c r="J29" s="6"/>
      <c r="K29" s="37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8"/>
    </row>
    <row r="30" spans="2:70" ht="17.25" customHeight="1" x14ac:dyDescent="0.15">
      <c r="B30" s="287" t="s">
        <v>0</v>
      </c>
      <c r="C30" s="288"/>
      <c r="D30" s="224">
        <f>MONTH(EDATE(AE3,4))</f>
        <v>11</v>
      </c>
      <c r="E30" s="145" t="s">
        <v>44</v>
      </c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3"/>
      <c r="AG30" s="213"/>
      <c r="AH30" s="213"/>
      <c r="AI30" s="223">
        <f>MONTH(EDATE(AE3,5))</f>
        <v>12</v>
      </c>
      <c r="AJ30" s="145" t="s">
        <v>44</v>
      </c>
      <c r="AK30" s="217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3"/>
      <c r="BM30" s="214"/>
      <c r="BN30" s="279" t="s">
        <v>1</v>
      </c>
      <c r="BO30" s="279"/>
      <c r="BP30" s="279"/>
      <c r="BQ30" s="279"/>
      <c r="BR30" s="280"/>
    </row>
    <row r="31" spans="2:70" ht="15" customHeight="1" x14ac:dyDescent="0.15">
      <c r="B31" s="302"/>
      <c r="C31" s="303"/>
      <c r="D31" s="146">
        <f>DATE(YEAR(AE3),MONTH(AE3)+4,1)</f>
        <v>45962</v>
      </c>
      <c r="E31" s="112">
        <f>DATE(YEAR(D31),MONTH(D31),DAY(D31)+1)</f>
        <v>45963</v>
      </c>
      <c r="F31" s="112">
        <f t="shared" ref="F31:BJ31" si="4">DATE(YEAR(E31),MONTH(E31),DAY(E31)+1)</f>
        <v>45964</v>
      </c>
      <c r="G31" s="112">
        <f t="shared" si="4"/>
        <v>45965</v>
      </c>
      <c r="H31" s="112">
        <f t="shared" si="4"/>
        <v>45966</v>
      </c>
      <c r="I31" s="112">
        <f t="shared" si="4"/>
        <v>45967</v>
      </c>
      <c r="J31" s="112">
        <f t="shared" si="4"/>
        <v>45968</v>
      </c>
      <c r="K31" s="112">
        <f t="shared" si="4"/>
        <v>45969</v>
      </c>
      <c r="L31" s="112">
        <f t="shared" si="4"/>
        <v>45970</v>
      </c>
      <c r="M31" s="112">
        <f t="shared" si="4"/>
        <v>45971</v>
      </c>
      <c r="N31" s="112">
        <f t="shared" si="4"/>
        <v>45972</v>
      </c>
      <c r="O31" s="112">
        <f t="shared" si="4"/>
        <v>45973</v>
      </c>
      <c r="P31" s="112">
        <f t="shared" si="4"/>
        <v>45974</v>
      </c>
      <c r="Q31" s="112">
        <f t="shared" si="4"/>
        <v>45975</v>
      </c>
      <c r="R31" s="112">
        <f t="shared" si="4"/>
        <v>45976</v>
      </c>
      <c r="S31" s="112">
        <f t="shared" si="4"/>
        <v>45977</v>
      </c>
      <c r="T31" s="112">
        <f t="shared" si="4"/>
        <v>45978</v>
      </c>
      <c r="U31" s="112">
        <f t="shared" si="4"/>
        <v>45979</v>
      </c>
      <c r="V31" s="112">
        <f t="shared" si="4"/>
        <v>45980</v>
      </c>
      <c r="W31" s="112">
        <f t="shared" si="4"/>
        <v>45981</v>
      </c>
      <c r="X31" s="112">
        <f t="shared" si="4"/>
        <v>45982</v>
      </c>
      <c r="Y31" s="112">
        <f t="shared" si="4"/>
        <v>45983</v>
      </c>
      <c r="Z31" s="112">
        <f t="shared" si="4"/>
        <v>45984</v>
      </c>
      <c r="AA31" s="112">
        <f t="shared" si="4"/>
        <v>45985</v>
      </c>
      <c r="AB31" s="112">
        <f t="shared" si="4"/>
        <v>45986</v>
      </c>
      <c r="AC31" s="112">
        <f t="shared" si="4"/>
        <v>45987</v>
      </c>
      <c r="AD31" s="112">
        <f t="shared" si="4"/>
        <v>45988</v>
      </c>
      <c r="AE31" s="162">
        <f t="shared" si="4"/>
        <v>45989</v>
      </c>
      <c r="AF31" s="112">
        <f>IF(AE31="","",IF(DAY(AE31+1)=1,"",AE31+1))</f>
        <v>45990</v>
      </c>
      <c r="AG31" s="112">
        <f>IF(AF31="","",IF(DAY(AF31+1)=1,"",AF31+1))</f>
        <v>45991</v>
      </c>
      <c r="AH31" s="131" t="str">
        <f>IF(AG31="","",IF(DAY(AG31+1)=1,"",AG31+1))</f>
        <v/>
      </c>
      <c r="AI31" s="181">
        <f>DATE(YEAR(AE3),MONTH(AE3)+5,1)</f>
        <v>45992</v>
      </c>
      <c r="AJ31" s="112">
        <f t="shared" si="4"/>
        <v>45993</v>
      </c>
      <c r="AK31" s="112">
        <f t="shared" si="4"/>
        <v>45994</v>
      </c>
      <c r="AL31" s="112">
        <f t="shared" si="4"/>
        <v>45995</v>
      </c>
      <c r="AM31" s="112">
        <f t="shared" si="4"/>
        <v>45996</v>
      </c>
      <c r="AN31" s="112">
        <f t="shared" si="4"/>
        <v>45997</v>
      </c>
      <c r="AO31" s="112">
        <f t="shared" si="4"/>
        <v>45998</v>
      </c>
      <c r="AP31" s="112">
        <f t="shared" si="4"/>
        <v>45999</v>
      </c>
      <c r="AQ31" s="112">
        <f t="shared" si="4"/>
        <v>46000</v>
      </c>
      <c r="AR31" s="112">
        <f t="shared" si="4"/>
        <v>46001</v>
      </c>
      <c r="AS31" s="112">
        <f t="shared" si="4"/>
        <v>46002</v>
      </c>
      <c r="AT31" s="112">
        <f t="shared" si="4"/>
        <v>46003</v>
      </c>
      <c r="AU31" s="112">
        <f t="shared" si="4"/>
        <v>46004</v>
      </c>
      <c r="AV31" s="112">
        <f t="shared" si="4"/>
        <v>46005</v>
      </c>
      <c r="AW31" s="112">
        <f t="shared" si="4"/>
        <v>46006</v>
      </c>
      <c r="AX31" s="112">
        <f t="shared" si="4"/>
        <v>46007</v>
      </c>
      <c r="AY31" s="112">
        <f t="shared" si="4"/>
        <v>46008</v>
      </c>
      <c r="AZ31" s="112">
        <f t="shared" si="4"/>
        <v>46009</v>
      </c>
      <c r="BA31" s="112">
        <f t="shared" si="4"/>
        <v>46010</v>
      </c>
      <c r="BB31" s="112">
        <f t="shared" si="4"/>
        <v>46011</v>
      </c>
      <c r="BC31" s="112">
        <f t="shared" si="4"/>
        <v>46012</v>
      </c>
      <c r="BD31" s="112">
        <f t="shared" si="4"/>
        <v>46013</v>
      </c>
      <c r="BE31" s="112">
        <f t="shared" si="4"/>
        <v>46014</v>
      </c>
      <c r="BF31" s="112">
        <f t="shared" si="4"/>
        <v>46015</v>
      </c>
      <c r="BG31" s="112">
        <f t="shared" si="4"/>
        <v>46016</v>
      </c>
      <c r="BH31" s="112">
        <f t="shared" si="4"/>
        <v>46017</v>
      </c>
      <c r="BI31" s="112">
        <f t="shared" si="4"/>
        <v>46018</v>
      </c>
      <c r="BJ31" s="112">
        <f t="shared" si="4"/>
        <v>46019</v>
      </c>
      <c r="BK31" s="112">
        <f>IF(BJ31="","",IF(DAY(BJ31+1)=1,"",BJ31+1))</f>
        <v>46020</v>
      </c>
      <c r="BL31" s="112">
        <f>IF(BK31="","",IF(DAY(BK31+1)=1,"",BK31+1))</f>
        <v>46021</v>
      </c>
      <c r="BM31" s="131">
        <f>IF(BL31="","",IF(DAY(BL31+1)=1,"",BL31+1))</f>
        <v>46022</v>
      </c>
      <c r="BN31" s="281"/>
      <c r="BO31" s="281"/>
      <c r="BP31" s="281"/>
      <c r="BQ31" s="281"/>
      <c r="BR31" s="282"/>
    </row>
    <row r="32" spans="2:70" ht="15" customHeight="1" thickBot="1" x14ac:dyDescent="0.2">
      <c r="B32" s="304"/>
      <c r="C32" s="305"/>
      <c r="D32" s="160" t="str">
        <f>TEXT(D31,"aaa")</f>
        <v>土</v>
      </c>
      <c r="E32" s="161" t="str">
        <f t="shared" ref="E32:BM32" si="5">TEXT(E31,"aaa")</f>
        <v>日</v>
      </c>
      <c r="F32" s="161" t="str">
        <f t="shared" si="5"/>
        <v>月</v>
      </c>
      <c r="G32" s="161" t="str">
        <f t="shared" si="5"/>
        <v>火</v>
      </c>
      <c r="H32" s="161" t="str">
        <f t="shared" si="5"/>
        <v>水</v>
      </c>
      <c r="I32" s="161" t="str">
        <f t="shared" si="5"/>
        <v>木</v>
      </c>
      <c r="J32" s="161" t="str">
        <f t="shared" si="5"/>
        <v>金</v>
      </c>
      <c r="K32" s="161" t="str">
        <f t="shared" si="5"/>
        <v>土</v>
      </c>
      <c r="L32" s="161" t="str">
        <f t="shared" si="5"/>
        <v>日</v>
      </c>
      <c r="M32" s="161" t="str">
        <f t="shared" si="5"/>
        <v>月</v>
      </c>
      <c r="N32" s="161" t="str">
        <f t="shared" si="5"/>
        <v>火</v>
      </c>
      <c r="O32" s="161" t="str">
        <f t="shared" si="5"/>
        <v>水</v>
      </c>
      <c r="P32" s="161" t="str">
        <f t="shared" si="5"/>
        <v>木</v>
      </c>
      <c r="Q32" s="161" t="str">
        <f t="shared" si="5"/>
        <v>金</v>
      </c>
      <c r="R32" s="161" t="str">
        <f t="shared" si="5"/>
        <v>土</v>
      </c>
      <c r="S32" s="161" t="str">
        <f t="shared" si="5"/>
        <v>日</v>
      </c>
      <c r="T32" s="161" t="str">
        <f t="shared" si="5"/>
        <v>月</v>
      </c>
      <c r="U32" s="161" t="str">
        <f t="shared" si="5"/>
        <v>火</v>
      </c>
      <c r="V32" s="161" t="str">
        <f t="shared" si="5"/>
        <v>水</v>
      </c>
      <c r="W32" s="161" t="str">
        <f t="shared" si="5"/>
        <v>木</v>
      </c>
      <c r="X32" s="161" t="str">
        <f t="shared" si="5"/>
        <v>金</v>
      </c>
      <c r="Y32" s="161" t="str">
        <f t="shared" si="5"/>
        <v>土</v>
      </c>
      <c r="Z32" s="161" t="str">
        <f t="shared" si="5"/>
        <v>日</v>
      </c>
      <c r="AA32" s="161" t="str">
        <f t="shared" si="5"/>
        <v>月</v>
      </c>
      <c r="AB32" s="161" t="str">
        <f t="shared" si="5"/>
        <v>火</v>
      </c>
      <c r="AC32" s="161" t="str">
        <f t="shared" si="5"/>
        <v>水</v>
      </c>
      <c r="AD32" s="161" t="str">
        <f t="shared" si="5"/>
        <v>木</v>
      </c>
      <c r="AE32" s="163" t="str">
        <f t="shared" si="5"/>
        <v>金</v>
      </c>
      <c r="AF32" s="194" t="str">
        <f t="shared" si="5"/>
        <v>土</v>
      </c>
      <c r="AG32" s="194" t="str">
        <f t="shared" si="5"/>
        <v>日</v>
      </c>
      <c r="AH32" s="195" t="str">
        <f t="shared" si="5"/>
        <v/>
      </c>
      <c r="AI32" s="182" t="str">
        <f t="shared" si="5"/>
        <v>月</v>
      </c>
      <c r="AJ32" s="161" t="str">
        <f t="shared" si="5"/>
        <v>火</v>
      </c>
      <c r="AK32" s="161" t="str">
        <f t="shared" si="5"/>
        <v>水</v>
      </c>
      <c r="AL32" s="161" t="str">
        <f t="shared" si="5"/>
        <v>木</v>
      </c>
      <c r="AM32" s="161" t="str">
        <f t="shared" si="5"/>
        <v>金</v>
      </c>
      <c r="AN32" s="161" t="str">
        <f t="shared" si="5"/>
        <v>土</v>
      </c>
      <c r="AO32" s="161" t="str">
        <f t="shared" si="5"/>
        <v>日</v>
      </c>
      <c r="AP32" s="161" t="str">
        <f t="shared" si="5"/>
        <v>月</v>
      </c>
      <c r="AQ32" s="161" t="str">
        <f t="shared" si="5"/>
        <v>火</v>
      </c>
      <c r="AR32" s="161" t="str">
        <f t="shared" si="5"/>
        <v>水</v>
      </c>
      <c r="AS32" s="161" t="str">
        <f t="shared" si="5"/>
        <v>木</v>
      </c>
      <c r="AT32" s="161" t="str">
        <f t="shared" si="5"/>
        <v>金</v>
      </c>
      <c r="AU32" s="161" t="str">
        <f t="shared" si="5"/>
        <v>土</v>
      </c>
      <c r="AV32" s="161" t="str">
        <f t="shared" si="5"/>
        <v>日</v>
      </c>
      <c r="AW32" s="161" t="str">
        <f t="shared" si="5"/>
        <v>月</v>
      </c>
      <c r="AX32" s="161" t="str">
        <f t="shared" si="5"/>
        <v>火</v>
      </c>
      <c r="AY32" s="161" t="str">
        <f t="shared" si="5"/>
        <v>水</v>
      </c>
      <c r="AZ32" s="161" t="str">
        <f t="shared" si="5"/>
        <v>木</v>
      </c>
      <c r="BA32" s="161" t="str">
        <f t="shared" si="5"/>
        <v>金</v>
      </c>
      <c r="BB32" s="161" t="str">
        <f t="shared" si="5"/>
        <v>土</v>
      </c>
      <c r="BC32" s="161" t="str">
        <f t="shared" si="5"/>
        <v>日</v>
      </c>
      <c r="BD32" s="161" t="str">
        <f t="shared" si="5"/>
        <v>月</v>
      </c>
      <c r="BE32" s="161" t="str">
        <f t="shared" si="5"/>
        <v>火</v>
      </c>
      <c r="BF32" s="161" t="str">
        <f t="shared" si="5"/>
        <v>水</v>
      </c>
      <c r="BG32" s="161" t="str">
        <f t="shared" si="5"/>
        <v>木</v>
      </c>
      <c r="BH32" s="161" t="str">
        <f t="shared" si="5"/>
        <v>金</v>
      </c>
      <c r="BI32" s="161" t="str">
        <f t="shared" si="5"/>
        <v>土</v>
      </c>
      <c r="BJ32" s="161" t="str">
        <f t="shared" si="5"/>
        <v>日</v>
      </c>
      <c r="BK32" s="161" t="str">
        <f t="shared" si="5"/>
        <v>月</v>
      </c>
      <c r="BL32" s="194" t="str">
        <f t="shared" si="5"/>
        <v>火</v>
      </c>
      <c r="BM32" s="195" t="str">
        <f t="shared" si="5"/>
        <v>水</v>
      </c>
      <c r="BN32" s="283"/>
      <c r="BO32" s="283"/>
      <c r="BP32" s="283"/>
      <c r="BQ32" s="283"/>
      <c r="BR32" s="284"/>
    </row>
    <row r="33" spans="2:73" ht="31.5" customHeight="1" thickBot="1" x14ac:dyDescent="0.2">
      <c r="B33" s="292" t="str">
        <f>B7</f>
        <v>休工予定日
（土日）</v>
      </c>
      <c r="C33" s="293"/>
      <c r="D33" s="230" t="s">
        <v>72</v>
      </c>
      <c r="E33" s="120" t="s">
        <v>72</v>
      </c>
      <c r="F33" s="120"/>
      <c r="G33" s="120"/>
      <c r="H33" s="120"/>
      <c r="I33" s="120"/>
      <c r="J33" s="120"/>
      <c r="K33" s="120" t="s">
        <v>72</v>
      </c>
      <c r="L33" s="120" t="s">
        <v>72</v>
      </c>
      <c r="M33" s="120"/>
      <c r="N33" s="120"/>
      <c r="O33" s="120"/>
      <c r="P33" s="120"/>
      <c r="Q33" s="120"/>
      <c r="R33" s="120" t="s">
        <v>72</v>
      </c>
      <c r="S33" s="120" t="s">
        <v>72</v>
      </c>
      <c r="T33" s="120"/>
      <c r="U33" s="120"/>
      <c r="V33" s="120"/>
      <c r="W33" s="120"/>
      <c r="X33" s="120"/>
      <c r="Y33" s="120" t="s">
        <v>72</v>
      </c>
      <c r="Z33" s="120" t="s">
        <v>72</v>
      </c>
      <c r="AA33" s="120"/>
      <c r="AB33" s="120"/>
      <c r="AC33" s="120"/>
      <c r="AD33" s="120"/>
      <c r="AE33" s="120"/>
      <c r="AF33" s="120" t="s">
        <v>72</v>
      </c>
      <c r="AG33" s="120" t="s">
        <v>72</v>
      </c>
      <c r="AH33" s="183"/>
      <c r="AI33" s="230"/>
      <c r="AJ33" s="120"/>
      <c r="AK33" s="120"/>
      <c r="AL33" s="120"/>
      <c r="AM33" s="120"/>
      <c r="AN33" s="120" t="s">
        <v>72</v>
      </c>
      <c r="AO33" s="120" t="s">
        <v>72</v>
      </c>
      <c r="AP33" s="120"/>
      <c r="AQ33" s="120"/>
      <c r="AR33" s="120"/>
      <c r="AS33" s="120"/>
      <c r="AT33" s="120"/>
      <c r="AU33" s="120" t="s">
        <v>72</v>
      </c>
      <c r="AV33" s="120" t="s">
        <v>72</v>
      </c>
      <c r="AW33" s="120"/>
      <c r="AX33" s="120"/>
      <c r="AY33" s="120"/>
      <c r="AZ33" s="120"/>
      <c r="BA33" s="120"/>
      <c r="BB33" s="120" t="s">
        <v>72</v>
      </c>
      <c r="BC33" s="120" t="s">
        <v>72</v>
      </c>
      <c r="BD33" s="120"/>
      <c r="BE33" s="120"/>
      <c r="BF33" s="120"/>
      <c r="BG33" s="120"/>
      <c r="BH33" s="120"/>
      <c r="BI33" s="120"/>
      <c r="BJ33" s="120"/>
      <c r="BK33" s="120"/>
      <c r="BL33" s="120"/>
      <c r="BM33" s="132"/>
      <c r="BN33" s="274"/>
      <c r="BO33" s="274"/>
      <c r="BP33" s="274"/>
      <c r="BQ33" s="274"/>
      <c r="BR33" s="275"/>
    </row>
    <row r="34" spans="2:73" ht="15" customHeight="1" x14ac:dyDescent="0.15">
      <c r="B34" s="294"/>
      <c r="C34" s="295"/>
      <c r="D34" s="147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168"/>
      <c r="AF34" s="202"/>
      <c r="AG34" s="202"/>
      <c r="AH34" s="203"/>
      <c r="AI34" s="184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168"/>
      <c r="BK34" s="168"/>
      <c r="BL34" s="202"/>
      <c r="BM34" s="203"/>
      <c r="BN34" s="272"/>
      <c r="BO34" s="272"/>
      <c r="BP34" s="272"/>
      <c r="BQ34" s="272"/>
      <c r="BR34" s="273"/>
    </row>
    <row r="35" spans="2:73" ht="15" customHeight="1" x14ac:dyDescent="0.15">
      <c r="B35" s="309"/>
      <c r="C35" s="310"/>
      <c r="D35" s="148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165"/>
      <c r="AF35" s="72"/>
      <c r="AG35" s="72"/>
      <c r="AH35" s="133"/>
      <c r="AI35" s="185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65"/>
      <c r="BK35" s="165"/>
      <c r="BL35" s="72"/>
      <c r="BM35" s="133"/>
      <c r="BN35" s="331"/>
      <c r="BO35" s="331"/>
      <c r="BP35" s="331"/>
      <c r="BQ35" s="331"/>
      <c r="BR35" s="332"/>
    </row>
    <row r="36" spans="2:73" ht="15" customHeight="1" thickBot="1" x14ac:dyDescent="0.2">
      <c r="B36" s="336"/>
      <c r="C36" s="337"/>
      <c r="D36" s="149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169"/>
      <c r="AF36" s="71"/>
      <c r="AG36" s="71"/>
      <c r="AH36" s="201"/>
      <c r="AI36" s="196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169"/>
      <c r="BK36" s="169"/>
      <c r="BL36" s="71"/>
      <c r="BM36" s="134"/>
      <c r="BN36" s="58"/>
      <c r="BO36" s="59"/>
      <c r="BP36" s="59"/>
      <c r="BQ36" s="59"/>
      <c r="BR36" s="60"/>
    </row>
    <row r="37" spans="2:73" ht="15" customHeight="1" x14ac:dyDescent="0.15">
      <c r="B37" s="311" t="str">
        <f>B24</f>
        <v>休工日●</v>
      </c>
      <c r="C37" s="312"/>
      <c r="D37" s="150" t="s">
        <v>38</v>
      </c>
      <c r="E37" s="52" t="s">
        <v>38</v>
      </c>
      <c r="F37" s="52"/>
      <c r="G37" s="52"/>
      <c r="H37" s="52"/>
      <c r="I37" s="52"/>
      <c r="J37" s="52"/>
      <c r="K37" s="52" t="s">
        <v>38</v>
      </c>
      <c r="L37" s="52" t="s">
        <v>38</v>
      </c>
      <c r="M37" s="52"/>
      <c r="N37" s="52"/>
      <c r="O37" s="52"/>
      <c r="P37" s="52"/>
      <c r="Q37" s="52"/>
      <c r="R37" s="52" t="s">
        <v>38</v>
      </c>
      <c r="S37" s="52" t="s">
        <v>38</v>
      </c>
      <c r="T37" s="52"/>
      <c r="U37" s="52"/>
      <c r="V37" s="52"/>
      <c r="W37" s="52"/>
      <c r="X37" s="52"/>
      <c r="Y37" s="52" t="s">
        <v>38</v>
      </c>
      <c r="Z37" s="52" t="s">
        <v>38</v>
      </c>
      <c r="AA37" s="52"/>
      <c r="AB37" s="52"/>
      <c r="AC37" s="52"/>
      <c r="AD37" s="52"/>
      <c r="AE37" s="52"/>
      <c r="AF37" s="52" t="s">
        <v>38</v>
      </c>
      <c r="AG37" s="52" t="s">
        <v>38</v>
      </c>
      <c r="AH37" s="155"/>
      <c r="AI37" s="187"/>
      <c r="AJ37" s="52"/>
      <c r="AK37" s="52"/>
      <c r="AL37" s="52"/>
      <c r="AM37" s="52"/>
      <c r="AN37" s="52" t="s">
        <v>38</v>
      </c>
      <c r="AO37" s="52" t="s">
        <v>38</v>
      </c>
      <c r="AP37" s="52"/>
      <c r="AQ37" s="52"/>
      <c r="AR37" s="52"/>
      <c r="AS37" s="52"/>
      <c r="AT37" s="52"/>
      <c r="AU37" s="52" t="s">
        <v>38</v>
      </c>
      <c r="AV37" s="52" t="s">
        <v>38</v>
      </c>
      <c r="AW37" s="52"/>
      <c r="AX37" s="52"/>
      <c r="AY37" s="52"/>
      <c r="AZ37" s="52"/>
      <c r="BA37" s="52"/>
      <c r="BB37" s="52" t="s">
        <v>38</v>
      </c>
      <c r="BC37" s="52" t="s">
        <v>38</v>
      </c>
      <c r="BD37" s="52"/>
      <c r="BE37" s="52"/>
      <c r="BF37" s="52"/>
      <c r="BG37" s="52"/>
      <c r="BH37" s="52"/>
      <c r="BI37" s="52"/>
      <c r="BJ37" s="167"/>
      <c r="BK37" s="167"/>
      <c r="BL37" s="52"/>
      <c r="BM37" s="135"/>
      <c r="BN37" s="338">
        <f>COUNTIF(D37:BM37,"●")</f>
        <v>16</v>
      </c>
      <c r="BO37" s="338"/>
      <c r="BP37" s="338"/>
      <c r="BQ37" s="338"/>
      <c r="BR37" s="339"/>
    </row>
    <row r="38" spans="2:73" s="55" customFormat="1" ht="15" customHeight="1" thickBot="1" x14ac:dyDescent="0.2">
      <c r="B38" s="304" t="str">
        <f>B25</f>
        <v>対象外×</v>
      </c>
      <c r="C38" s="305"/>
      <c r="D38" s="388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389"/>
      <c r="AI38" s="197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389"/>
      <c r="BN38" s="266">
        <f>COUNTIF(D38:BM38,"×")+COUNTIF(D38:BK38,"△")</f>
        <v>0</v>
      </c>
      <c r="BO38" s="266"/>
      <c r="BP38" s="266"/>
      <c r="BQ38" s="266"/>
      <c r="BR38" s="267"/>
    </row>
    <row r="39" spans="2:73" s="55" customFormat="1" ht="15" customHeight="1" thickBot="1" x14ac:dyDescent="0.2">
      <c r="B39" s="326" t="str">
        <f>B13</f>
        <v>完全週休2日チェック</v>
      </c>
      <c r="C39" s="327"/>
      <c r="D39" s="378" t="str">
        <f>IF(AND($D33="○",D37=""),"NG","")</f>
        <v/>
      </c>
      <c r="E39" s="379" t="str">
        <f>IF(AND($E33="○",E37=""),"NG","")</f>
        <v/>
      </c>
      <c r="F39" s="379" t="str">
        <f>IF(AND($F33="○",F37=""),"NG","")</f>
        <v/>
      </c>
      <c r="G39" s="379" t="str">
        <f>IF(AND($G33="○",G37=""),"NG","")</f>
        <v/>
      </c>
      <c r="H39" s="379" t="str">
        <f>IF(AND($H33="○",H37=""),"NG","")</f>
        <v/>
      </c>
      <c r="I39" s="379" t="str">
        <f>IF(AND($I33="○",I37=""),"NG","")</f>
        <v/>
      </c>
      <c r="J39" s="379" t="str">
        <f>IF(AND($J33="○",J37=""),"NG","")</f>
        <v/>
      </c>
      <c r="K39" s="379" t="str">
        <f>IF(AND($K33="○",K37=""),"NG","")</f>
        <v/>
      </c>
      <c r="L39" s="379" t="str">
        <f>IF(AND($L33="○",L37=""),"NG","")</f>
        <v/>
      </c>
      <c r="M39" s="379" t="str">
        <f>IF(AND($M33="○",M37=""),"NG","")</f>
        <v/>
      </c>
      <c r="N39" s="379" t="str">
        <f>IF(AND($N33="○",N37=""),"NG","")</f>
        <v/>
      </c>
      <c r="O39" s="379" t="str">
        <f>IF(AND($O33="○",O37=""),"NG","")</f>
        <v/>
      </c>
      <c r="P39" s="379" t="str">
        <f>IF(AND($P33="○",P37=""),"NG","")</f>
        <v/>
      </c>
      <c r="Q39" s="379" t="str">
        <f>IF(AND($Q33="○",Q37=""),"NG","")</f>
        <v/>
      </c>
      <c r="R39" s="379" t="str">
        <f>IF(AND($R33="○",R37=""),"NG","")</f>
        <v/>
      </c>
      <c r="S39" s="379" t="str">
        <f>IF(AND($S33="○",S37=""),"NG","")</f>
        <v/>
      </c>
      <c r="T39" s="379" t="str">
        <f>IF(AND($T33="○",T37=""),"NG","")</f>
        <v/>
      </c>
      <c r="U39" s="379" t="str">
        <f>IF(AND($U33="○",U37=""),"NG","")</f>
        <v/>
      </c>
      <c r="V39" s="379" t="str">
        <f>IF(AND($V33="○",V37=""),"NG","")</f>
        <v/>
      </c>
      <c r="W39" s="379" t="str">
        <f>IF(AND($W33="○",W37=""),"NG","")</f>
        <v/>
      </c>
      <c r="X39" s="379" t="str">
        <f>IF(AND($X33="○",X37=""),"NG","")</f>
        <v/>
      </c>
      <c r="Y39" s="379" t="str">
        <f>IF(AND($Y33="○",Y37=""),"NG","")</f>
        <v/>
      </c>
      <c r="Z39" s="379" t="str">
        <f>IF(AND($Z33="○",Z37=""),"NG","")</f>
        <v/>
      </c>
      <c r="AA39" s="379" t="str">
        <f>IF(AND($AA33="○",AA37=""),"NG","")</f>
        <v/>
      </c>
      <c r="AB39" s="379" t="str">
        <f>IF(AND($AB33="○",AB37=""),"NG","")</f>
        <v/>
      </c>
      <c r="AC39" s="379" t="str">
        <f>IF(AND($AC33="○",AC37=""),"NG","")</f>
        <v/>
      </c>
      <c r="AD39" s="379" t="str">
        <f>IF(AND($AD33="○",AD37=""),"NG","")</f>
        <v/>
      </c>
      <c r="AE39" s="379" t="str">
        <f>IF(AND($AE33="○",AE37=""),"NG","")</f>
        <v/>
      </c>
      <c r="AF39" s="379" t="str">
        <f>IF(AND($AF33="○",AF37=""),"NG","")</f>
        <v/>
      </c>
      <c r="AG39" s="379" t="str">
        <f>IF(AND($AG33="○",AG37=""),"NG","")</f>
        <v/>
      </c>
      <c r="AH39" s="380" t="str">
        <f>IF(AND($AH33="○",AH37=""),"NG","")</f>
        <v/>
      </c>
      <c r="AI39" s="378" t="str">
        <f>IF(AND($AI33="○",AI37=""),"NG","")</f>
        <v/>
      </c>
      <c r="AJ39" s="379" t="str">
        <f>IF(AND($AJ33="○",AJ37=""),"NG","")</f>
        <v/>
      </c>
      <c r="AK39" s="379" t="str">
        <f>IF(AND($AK33="○",AK37=""),"NG","")</f>
        <v/>
      </c>
      <c r="AL39" s="379" t="str">
        <f>IF(AND($AL33="○",AL37=""),"NG","")</f>
        <v/>
      </c>
      <c r="AM39" s="379" t="str">
        <f>IF(AND($AM33="○",AM37=""),"NG","")</f>
        <v/>
      </c>
      <c r="AN39" s="379" t="str">
        <f>IF(AND($AN33="○",AN37=""),"NG","")</f>
        <v/>
      </c>
      <c r="AO39" s="379" t="str">
        <f>IF(AND($AO33="○",AO37=""),"NG","")</f>
        <v/>
      </c>
      <c r="AP39" s="379" t="str">
        <f>IF(AND($AP33="○",AP37=""),"NG","")</f>
        <v/>
      </c>
      <c r="AQ39" s="379" t="str">
        <f>IF(AND($AQ33="○",AQ37=""),"NG","")</f>
        <v/>
      </c>
      <c r="AR39" s="379" t="str">
        <f>IF(AND($AR33="○",AR37=""),"NG","")</f>
        <v/>
      </c>
      <c r="AS39" s="379" t="str">
        <f>IF(AND($AS33="○",AS37=""),"NG","")</f>
        <v/>
      </c>
      <c r="AT39" s="379" t="str">
        <f>IF(AND($AT33="○",AT37=""),"NG","")</f>
        <v/>
      </c>
      <c r="AU39" s="379" t="str">
        <f>IF(AND($AU33="○",AU37=""),"NG","")</f>
        <v/>
      </c>
      <c r="AV39" s="379" t="str">
        <f>IF(AND($AV33="○",AV37=""),"NG","")</f>
        <v/>
      </c>
      <c r="AW39" s="379" t="str">
        <f>IF(AND($AW33="○",AW37=""),"NG","")</f>
        <v/>
      </c>
      <c r="AX39" s="379" t="str">
        <f>IF(AND($AX33="○",AX37=""),"NG","")</f>
        <v/>
      </c>
      <c r="AY39" s="379" t="str">
        <f>IF(AND($AY33="○",AY37=""),"NG","")</f>
        <v/>
      </c>
      <c r="AZ39" s="379" t="str">
        <f>IF(AND($AZ33="○",AZ37=""),"NG","")</f>
        <v/>
      </c>
      <c r="BA39" s="379" t="str">
        <f>IF(AND($BA33="○",BA37=""),"NG","")</f>
        <v/>
      </c>
      <c r="BB39" s="379" t="str">
        <f>IF(AND($BB33="○",BB37=""),"NG","")</f>
        <v/>
      </c>
      <c r="BC39" s="379" t="str">
        <f>IF(AND($BC33="○",BC37=""),"NG","")</f>
        <v/>
      </c>
      <c r="BD39" s="379" t="str">
        <f>IF(AND($BD33="○",BD37=""),"NG","")</f>
        <v/>
      </c>
      <c r="BE39" s="379" t="str">
        <f>IF(AND($BE33="○",BE37=""),"NG","")</f>
        <v/>
      </c>
      <c r="BF39" s="379" t="str">
        <f>IF(AND($BF33="○",BF37=""),"NG","")</f>
        <v/>
      </c>
      <c r="BG39" s="379" t="str">
        <f>IF(AND($BG33="○",BG37=""),"NG","")</f>
        <v/>
      </c>
      <c r="BH39" s="379" t="str">
        <f>IF(AND($BH33="○",BH37=""),"NG","")</f>
        <v/>
      </c>
      <c r="BI39" s="379" t="str">
        <f>IF(AND($BI33="○",BI37=""),"NG","")</f>
        <v/>
      </c>
      <c r="BJ39" s="379" t="str">
        <f>IF(AND($BJ33="○",BJ37=""),"NG","")</f>
        <v/>
      </c>
      <c r="BK39" s="379" t="str">
        <f>IF(AND($BK33="○",BK37=""),"NG","")</f>
        <v/>
      </c>
      <c r="BL39" s="379" t="str">
        <f>IF(AND($BL33="○",BL37=""),"NG","")</f>
        <v/>
      </c>
      <c r="BM39" s="380" t="str">
        <f>IF(AND($BM33="○",BM37=""),"NG","")</f>
        <v/>
      </c>
      <c r="BN39" s="382" t="str">
        <f>IF(COUNTIF(D39:BM39,"NG")&gt;0,"NG","OK")</f>
        <v>OK</v>
      </c>
      <c r="BO39" s="383"/>
      <c r="BP39" s="383"/>
      <c r="BQ39" s="383"/>
      <c r="BR39" s="384"/>
    </row>
    <row r="40" spans="2:73" ht="19.5" customHeight="1" thickBot="1" x14ac:dyDescent="0.2">
      <c r="B40" s="237"/>
      <c r="C40" s="246"/>
      <c r="D40" s="342" t="s">
        <v>35</v>
      </c>
      <c r="E40" s="343"/>
      <c r="F40" s="343"/>
      <c r="G40" s="344"/>
      <c r="H40" s="345">
        <f>IF(MONTH(AP3)=D30,AP3-D31+1,DAY(EOMONTH(D31,0)))</f>
        <v>30</v>
      </c>
      <c r="I40" s="346"/>
      <c r="J40" s="347" t="s">
        <v>51</v>
      </c>
      <c r="K40" s="348"/>
      <c r="L40" s="348"/>
      <c r="M40" s="348"/>
      <c r="N40" s="349">
        <f>COUNTIF(D38:AH38,"×")</f>
        <v>0</v>
      </c>
      <c r="O40" s="350"/>
      <c r="P40" s="351" t="s">
        <v>43</v>
      </c>
      <c r="Q40" s="352"/>
      <c r="R40" s="352"/>
      <c r="S40" s="352"/>
      <c r="T40" s="353">
        <f>H40-N40</f>
        <v>30</v>
      </c>
      <c r="U40" s="354"/>
      <c r="V40" s="355" t="str">
        <f>V14</f>
        <v>土日数</v>
      </c>
      <c r="W40" s="356"/>
      <c r="X40" s="356"/>
      <c r="Y40" s="356"/>
      <c r="Z40" s="362">
        <f>COUNTIF(D33:AH33,"○")</f>
        <v>10</v>
      </c>
      <c r="AA40" s="363"/>
      <c r="AB40" s="364" t="s">
        <v>15</v>
      </c>
      <c r="AC40" s="364"/>
      <c r="AD40" s="364"/>
      <c r="AE40" s="365"/>
      <c r="AF40" s="357">
        <f>COUNTIF(D37:AH37,"●")</f>
        <v>10</v>
      </c>
      <c r="AG40" s="358"/>
      <c r="AH40" s="359"/>
      <c r="AI40" s="342" t="s">
        <v>35</v>
      </c>
      <c r="AJ40" s="343"/>
      <c r="AK40" s="343"/>
      <c r="AL40" s="344"/>
      <c r="AM40" s="345">
        <f>IF(MONTH(AP3)=AI30,AP3-AI31+1,DAY(EOMONTH(AI31,0)))</f>
        <v>25</v>
      </c>
      <c r="AN40" s="346"/>
      <c r="AO40" s="347" t="s">
        <v>51</v>
      </c>
      <c r="AP40" s="348"/>
      <c r="AQ40" s="348"/>
      <c r="AR40" s="348"/>
      <c r="AS40" s="349">
        <f>COUNTIF(AI38:BM38,"×")</f>
        <v>0</v>
      </c>
      <c r="AT40" s="350"/>
      <c r="AU40" s="351" t="s">
        <v>43</v>
      </c>
      <c r="AV40" s="352"/>
      <c r="AW40" s="352"/>
      <c r="AX40" s="352"/>
      <c r="AY40" s="353">
        <f>AM40-AS40</f>
        <v>25</v>
      </c>
      <c r="AZ40" s="354"/>
      <c r="BA40" s="355" t="str">
        <f>V14</f>
        <v>土日数</v>
      </c>
      <c r="BB40" s="356"/>
      <c r="BC40" s="356"/>
      <c r="BD40" s="356"/>
      <c r="BE40" s="369">
        <f>COUNTIF(AI33:BM33,"○")</f>
        <v>6</v>
      </c>
      <c r="BF40" s="370"/>
      <c r="BG40" s="364" t="s">
        <v>15</v>
      </c>
      <c r="BH40" s="364"/>
      <c r="BI40" s="364"/>
      <c r="BJ40" s="365"/>
      <c r="BK40" s="366">
        <f>COUNTIF(AI37:BM37,"●")</f>
        <v>6</v>
      </c>
      <c r="BL40" s="367"/>
      <c r="BM40" s="368"/>
      <c r="BN40" s="156"/>
      <c r="BO40" s="139"/>
      <c r="BP40" s="139"/>
      <c r="BQ40" s="139"/>
      <c r="BR40" s="139"/>
    </row>
    <row r="41" spans="2:73" ht="19.5" customHeight="1" thickBot="1" x14ac:dyDescent="0.2">
      <c r="B41" s="237"/>
      <c r="C41" s="246"/>
      <c r="D41" s="252" t="s">
        <v>49</v>
      </c>
      <c r="E41" s="253"/>
      <c r="F41" s="253"/>
      <c r="G41" s="254"/>
      <c r="H41" s="208">
        <f>AF40</f>
        <v>10</v>
      </c>
      <c r="I41" s="205" t="s">
        <v>42</v>
      </c>
      <c r="J41" s="209">
        <f>T40</f>
        <v>30</v>
      </c>
      <c r="K41" s="215" t="s">
        <v>12</v>
      </c>
      <c r="L41" s="258">
        <f>H41/J41*100</f>
        <v>33.333333333333329</v>
      </c>
      <c r="M41" s="258"/>
      <c r="N41" s="215" t="s">
        <v>13</v>
      </c>
      <c r="O41" s="259" t="str">
        <f>IF(L41&gt;28.5,"OK",IF(L41=28.5,"OK",IF(L41&lt;28.5,"NG")))</f>
        <v>OK</v>
      </c>
      <c r="P41" s="260"/>
      <c r="Q41" s="261"/>
      <c r="R41" s="255" t="s">
        <v>50</v>
      </c>
      <c r="S41" s="256"/>
      <c r="T41" s="256"/>
      <c r="U41" s="257"/>
      <c r="V41" s="207">
        <f>AF40</f>
        <v>10</v>
      </c>
      <c r="W41" s="216" t="s">
        <v>42</v>
      </c>
      <c r="X41" s="210">
        <f>Z40</f>
        <v>10</v>
      </c>
      <c r="Y41" s="206" t="s">
        <v>12</v>
      </c>
      <c r="Z41" s="262">
        <f>V41/X41*100</f>
        <v>100</v>
      </c>
      <c r="AA41" s="262"/>
      <c r="AB41" s="204" t="s">
        <v>13</v>
      </c>
      <c r="AC41" s="263" t="str">
        <f>IF(Z41&gt;100,"OK",IF(Z41=100,"OK",IF(Z41&lt;100,"NG")))</f>
        <v>OK</v>
      </c>
      <c r="AD41" s="264"/>
      <c r="AE41" s="265"/>
      <c r="AF41" s="289" t="str">
        <f>IF(OR(L41&gt;=28.5,Z41&gt;=100),"OK","NG")</f>
        <v>OK</v>
      </c>
      <c r="AG41" s="290"/>
      <c r="AH41" s="291"/>
      <c r="AI41" s="252" t="s">
        <v>49</v>
      </c>
      <c r="AJ41" s="253"/>
      <c r="AK41" s="253"/>
      <c r="AL41" s="254"/>
      <c r="AM41" s="208">
        <f>BK40</f>
        <v>6</v>
      </c>
      <c r="AN41" s="205" t="s">
        <v>42</v>
      </c>
      <c r="AO41" s="209">
        <f>AY40</f>
        <v>25</v>
      </c>
      <c r="AP41" s="215" t="s">
        <v>12</v>
      </c>
      <c r="AQ41" s="258">
        <f>AM41/AO41*100</f>
        <v>24</v>
      </c>
      <c r="AR41" s="258"/>
      <c r="AS41" s="215" t="s">
        <v>13</v>
      </c>
      <c r="AT41" s="259" t="str">
        <f>IF(AQ41&gt;28.5,"OK",IF(AQ41=28.5,"OK",IF(AQ41&lt;28.5,"NG")))</f>
        <v>NG</v>
      </c>
      <c r="AU41" s="260"/>
      <c r="AV41" s="261"/>
      <c r="AW41" s="255" t="s">
        <v>50</v>
      </c>
      <c r="AX41" s="256"/>
      <c r="AY41" s="256"/>
      <c r="AZ41" s="257"/>
      <c r="BA41" s="207">
        <f>BK40</f>
        <v>6</v>
      </c>
      <c r="BB41" s="216" t="s">
        <v>42</v>
      </c>
      <c r="BC41" s="210">
        <f>BE40</f>
        <v>6</v>
      </c>
      <c r="BD41" s="206" t="s">
        <v>12</v>
      </c>
      <c r="BE41" s="262">
        <f>BA41/BC41*100</f>
        <v>100</v>
      </c>
      <c r="BF41" s="262"/>
      <c r="BG41" s="204" t="s">
        <v>13</v>
      </c>
      <c r="BH41" s="263" t="str">
        <f>IF(BE41&gt;100,"OK",IF(BE41=100,"OK",IF(BE41&lt;100,"NG")))</f>
        <v>OK</v>
      </c>
      <c r="BI41" s="264"/>
      <c r="BJ41" s="265"/>
      <c r="BK41" s="289" t="str">
        <f>IF(OR(AQ41&gt;=28.5,BE41&gt;=100),"OK","NG")</f>
        <v>OK</v>
      </c>
      <c r="BL41" s="290"/>
      <c r="BM41" s="291"/>
      <c r="BN41" s="156"/>
      <c r="BO41" s="139"/>
      <c r="BP41" s="139"/>
      <c r="BQ41" s="139"/>
      <c r="BR41" s="139"/>
    </row>
    <row r="42" spans="2:73" ht="11.25" customHeight="1" x14ac:dyDescent="0.15">
      <c r="B42" s="376"/>
      <c r="C42" s="377"/>
      <c r="D42" s="73"/>
      <c r="E42" s="74"/>
      <c r="F42" s="75"/>
      <c r="G42" s="76"/>
      <c r="H42" s="77"/>
      <c r="I42" s="78"/>
      <c r="J42" s="75"/>
      <c r="K42" s="79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1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</row>
    <row r="43" spans="2:73" s="64" customFormat="1" ht="15" customHeight="1" thickBot="1" x14ac:dyDescent="0.2">
      <c r="B43" s="83"/>
      <c r="C43" s="83"/>
      <c r="D43" s="101" t="s">
        <v>14</v>
      </c>
      <c r="E43" s="102"/>
      <c r="F43" s="103"/>
      <c r="G43" s="104"/>
      <c r="H43" s="105"/>
      <c r="I43" s="105"/>
      <c r="J43" s="106"/>
      <c r="K43" s="107"/>
      <c r="L43" s="108"/>
      <c r="M43" s="108"/>
      <c r="N43" s="108"/>
      <c r="O43" s="108"/>
      <c r="P43" s="106"/>
      <c r="Q43" s="106"/>
      <c r="R43" s="108"/>
      <c r="S43" s="108"/>
      <c r="T43" s="109"/>
      <c r="U43" s="109"/>
      <c r="V43" s="109"/>
      <c r="W43" s="109"/>
      <c r="X43" s="109"/>
      <c r="Y43" s="110"/>
      <c r="Z43" s="109"/>
      <c r="AA43" s="89"/>
      <c r="AB43" s="89"/>
      <c r="AC43" s="89"/>
      <c r="AD43" s="90"/>
      <c r="AE43" s="91"/>
      <c r="AF43" s="92"/>
      <c r="AG43" s="92"/>
      <c r="AH43" s="92"/>
      <c r="AI43" s="219"/>
      <c r="AJ43" s="219"/>
      <c r="AK43" s="219"/>
      <c r="AL43" s="219"/>
      <c r="AM43" s="247"/>
      <c r="AN43" s="247"/>
      <c r="AO43" s="247"/>
      <c r="AP43" s="247"/>
      <c r="AQ43" s="247"/>
      <c r="AR43" s="219"/>
      <c r="AS43" s="395" t="s">
        <v>85</v>
      </c>
      <c r="AT43" s="247"/>
      <c r="AU43" s="247"/>
      <c r="AV43" s="247"/>
      <c r="AW43" s="247"/>
      <c r="AX43" s="247"/>
      <c r="AY43" s="219"/>
      <c r="AZ43" s="219"/>
      <c r="BA43" s="242"/>
      <c r="BB43" s="242"/>
      <c r="BC43" s="242"/>
      <c r="BD43" s="242"/>
      <c r="BE43" s="24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67"/>
    </row>
    <row r="44" spans="2:73" s="64" customFormat="1" ht="15" customHeight="1" x14ac:dyDescent="0.15">
      <c r="B44" s="83"/>
      <c r="C44" s="83"/>
      <c r="D44" s="94"/>
      <c r="E44" s="94"/>
      <c r="F44" s="93" t="s">
        <v>7</v>
      </c>
      <c r="G44" s="117" t="s">
        <v>11</v>
      </c>
      <c r="H44" s="51" t="s">
        <v>9</v>
      </c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4"/>
      <c r="W44" s="84"/>
      <c r="X44" s="84" t="s">
        <v>39</v>
      </c>
      <c r="Y44" s="84" t="s">
        <v>77</v>
      </c>
      <c r="Z44" s="84" t="s">
        <v>10</v>
      </c>
      <c r="AA44" s="51"/>
      <c r="AB44" s="51"/>
      <c r="AC44" s="51"/>
      <c r="AD44" s="220"/>
      <c r="AE44" s="220"/>
      <c r="AF44" s="247"/>
      <c r="AG44" s="247"/>
      <c r="AH44" s="247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43"/>
      <c r="AT44" s="408" t="s">
        <v>91</v>
      </c>
      <c r="AU44" s="408"/>
      <c r="AV44" s="408"/>
      <c r="AW44" s="408"/>
      <c r="AX44" s="408"/>
      <c r="AY44" s="408"/>
      <c r="AZ44" s="408"/>
      <c r="BA44" s="408"/>
      <c r="BB44" s="408"/>
      <c r="BC44" s="233"/>
      <c r="BD44" s="400" t="s">
        <v>86</v>
      </c>
      <c r="BE44" s="401"/>
      <c r="BF44" s="401"/>
      <c r="BG44" s="396"/>
      <c r="BH44" s="397"/>
      <c r="BI44" s="397"/>
      <c r="BJ44" s="397"/>
      <c r="BK44" s="94"/>
      <c r="BL44" s="94"/>
      <c r="BM44" s="94"/>
      <c r="BN44" s="94"/>
      <c r="BO44" s="94"/>
      <c r="BP44" s="94"/>
      <c r="BQ44" s="94"/>
      <c r="BR44" s="94"/>
      <c r="BS44" s="67"/>
      <c r="BU44" s="64" t="s">
        <v>89</v>
      </c>
    </row>
    <row r="45" spans="2:73" s="64" customFormat="1" ht="15" customHeight="1" thickBot="1" x14ac:dyDescent="0.2">
      <c r="B45" s="83"/>
      <c r="C45" s="83"/>
      <c r="D45" s="94"/>
      <c r="E45" s="94"/>
      <c r="F45" s="390" t="s">
        <v>81</v>
      </c>
      <c r="G45" s="118" t="s">
        <v>11</v>
      </c>
      <c r="H45" s="51" t="s">
        <v>82</v>
      </c>
      <c r="I45" s="95"/>
      <c r="J45" s="96"/>
      <c r="K45" s="97"/>
      <c r="L45" s="51"/>
      <c r="M45" s="98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 t="s">
        <v>71</v>
      </c>
      <c r="Y45" s="84" t="s">
        <v>77</v>
      </c>
      <c r="Z45" s="84" t="s">
        <v>70</v>
      </c>
      <c r="AA45" s="227"/>
      <c r="AB45" s="84"/>
      <c r="AC45" s="51"/>
      <c r="AD45" s="51"/>
      <c r="AE45" s="51"/>
      <c r="AF45" s="51"/>
      <c r="AG45" s="51"/>
      <c r="AH45" s="243"/>
      <c r="AI45" s="243"/>
      <c r="AJ45" s="243"/>
      <c r="AK45" s="243"/>
      <c r="AL45" s="245"/>
      <c r="AM45" s="245"/>
      <c r="AN45" s="245"/>
      <c r="AO45" s="245"/>
      <c r="AP45" s="245"/>
      <c r="AQ45" s="245"/>
      <c r="AR45" s="245"/>
      <c r="AS45" s="245"/>
      <c r="AT45" s="408"/>
      <c r="AU45" s="408"/>
      <c r="AV45" s="408"/>
      <c r="AW45" s="408"/>
      <c r="AX45" s="408"/>
      <c r="AY45" s="408"/>
      <c r="AZ45" s="408"/>
      <c r="BA45" s="408"/>
      <c r="BB45" s="408"/>
      <c r="BC45" s="94"/>
      <c r="BD45" s="402"/>
      <c r="BE45" s="403"/>
      <c r="BF45" s="403"/>
      <c r="BG45" s="396"/>
      <c r="BH45" s="397"/>
      <c r="BI45" s="397"/>
      <c r="BJ45" s="397"/>
      <c r="BK45" s="94"/>
      <c r="BL45" s="94"/>
      <c r="BM45" s="94"/>
      <c r="BN45" s="94"/>
      <c r="BO45" s="94"/>
      <c r="BP45" s="94"/>
      <c r="BQ45" s="94"/>
      <c r="BR45" s="94"/>
      <c r="BS45" s="67"/>
      <c r="BU45" s="64" t="s">
        <v>87</v>
      </c>
    </row>
    <row r="46" spans="2:73" s="64" customFormat="1" ht="15" customHeight="1" x14ac:dyDescent="0.15">
      <c r="B46" s="83"/>
      <c r="C46" s="83"/>
      <c r="D46" s="244"/>
      <c r="E46" s="218"/>
      <c r="F46" s="390" t="s">
        <v>83</v>
      </c>
      <c r="G46" s="118" t="s">
        <v>11</v>
      </c>
      <c r="H46" s="51" t="s">
        <v>79</v>
      </c>
      <c r="I46" s="95"/>
      <c r="J46" s="96"/>
      <c r="K46" s="97"/>
      <c r="L46" s="51"/>
      <c r="M46" s="98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 t="s">
        <v>38</v>
      </c>
      <c r="Y46" s="84" t="s">
        <v>77</v>
      </c>
      <c r="Z46" s="84" t="s">
        <v>8</v>
      </c>
      <c r="AA46" s="51"/>
      <c r="AB46" s="51"/>
      <c r="AC46" s="51"/>
      <c r="AD46" s="220"/>
      <c r="AE46" s="220"/>
      <c r="AF46" s="247"/>
      <c r="AG46" s="247"/>
      <c r="AH46" s="247"/>
      <c r="AI46" s="245"/>
      <c r="AJ46" s="245"/>
      <c r="AK46" s="245"/>
      <c r="AL46" s="243"/>
      <c r="AM46" s="220"/>
      <c r="AN46" s="220"/>
      <c r="AO46" s="371"/>
      <c r="AP46" s="371"/>
      <c r="AQ46" s="371"/>
      <c r="AR46" s="371"/>
      <c r="AS46" s="371"/>
      <c r="AT46" s="408" t="s">
        <v>90</v>
      </c>
      <c r="AU46" s="408"/>
      <c r="AV46" s="408"/>
      <c r="AW46" s="408"/>
      <c r="AX46" s="408"/>
      <c r="AY46" s="408"/>
      <c r="AZ46" s="408"/>
      <c r="BA46" s="408"/>
      <c r="BB46" s="408"/>
      <c r="BC46" s="244"/>
      <c r="BD46" s="404" t="s">
        <v>88</v>
      </c>
      <c r="BE46" s="405"/>
      <c r="BF46" s="405"/>
      <c r="BG46" s="398"/>
      <c r="BH46" s="399"/>
      <c r="BI46" s="399"/>
      <c r="BJ46" s="399"/>
      <c r="BK46" s="218"/>
      <c r="BL46" s="218"/>
      <c r="BM46" s="218"/>
      <c r="BN46" s="94"/>
      <c r="BO46" s="94"/>
      <c r="BP46" s="94"/>
      <c r="BQ46" s="94"/>
      <c r="BR46" s="94"/>
      <c r="BS46" s="67"/>
    </row>
    <row r="47" spans="2:73" s="64" customFormat="1" ht="15" customHeight="1" thickBot="1" x14ac:dyDescent="0.2">
      <c r="B47" s="83"/>
      <c r="C47" s="83"/>
      <c r="D47" s="244"/>
      <c r="E47" s="94"/>
      <c r="F47" s="390" t="s">
        <v>84</v>
      </c>
      <c r="G47" s="119" t="s">
        <v>11</v>
      </c>
      <c r="H47" s="85" t="s">
        <v>80</v>
      </c>
      <c r="I47" s="51"/>
      <c r="J47" s="86"/>
      <c r="K47" s="87"/>
      <c r="L47" s="87"/>
      <c r="M47" s="51"/>
      <c r="N47" s="88"/>
      <c r="O47" s="100"/>
      <c r="P47" s="100"/>
      <c r="Q47" s="100"/>
      <c r="R47" s="100"/>
      <c r="S47" s="100"/>
      <c r="T47" s="100"/>
      <c r="U47" s="100"/>
      <c r="V47" s="84"/>
      <c r="W47" s="84"/>
      <c r="X47" s="84" t="s">
        <v>37</v>
      </c>
      <c r="Y47" s="84" t="s">
        <v>77</v>
      </c>
      <c r="Z47" s="84" t="s">
        <v>36</v>
      </c>
      <c r="AA47" s="51"/>
      <c r="AB47" s="51"/>
      <c r="AC47" s="51"/>
      <c r="AD47" s="51"/>
      <c r="AE47" s="51"/>
      <c r="AF47" s="391"/>
      <c r="AG47" s="391"/>
      <c r="AH47" s="391"/>
      <c r="AI47" s="248"/>
      <c r="AJ47" s="248"/>
      <c r="AK47" s="248"/>
      <c r="AL47" s="248"/>
      <c r="AM47" s="220"/>
      <c r="AN47" s="220"/>
      <c r="AO47" s="371"/>
      <c r="AP47" s="371"/>
      <c r="AQ47" s="371"/>
      <c r="AR47" s="371"/>
      <c r="AS47" s="371"/>
      <c r="AT47" s="408"/>
      <c r="AU47" s="408"/>
      <c r="AV47" s="408"/>
      <c r="AW47" s="408"/>
      <c r="AX47" s="408"/>
      <c r="AY47" s="408"/>
      <c r="AZ47" s="408"/>
      <c r="BA47" s="408"/>
      <c r="BB47" s="408"/>
      <c r="BC47" s="244"/>
      <c r="BD47" s="406"/>
      <c r="BE47" s="407"/>
      <c r="BF47" s="407"/>
      <c r="BG47" s="398"/>
      <c r="BH47" s="399"/>
      <c r="BI47" s="399"/>
      <c r="BJ47" s="399"/>
      <c r="BK47" s="94"/>
      <c r="BL47" s="94"/>
      <c r="BM47" s="94"/>
      <c r="BN47" s="94"/>
      <c r="BO47" s="94"/>
      <c r="BP47" s="94"/>
      <c r="BQ47" s="94"/>
      <c r="BR47" s="94"/>
      <c r="BS47" s="67"/>
    </row>
    <row r="48" spans="2:73" s="64" customFormat="1" ht="15" customHeight="1" x14ac:dyDescent="0.15">
      <c r="B48" s="83"/>
      <c r="C48" s="83"/>
      <c r="D48" s="93"/>
      <c r="E48" s="119"/>
      <c r="F48" s="85"/>
      <c r="G48" s="51"/>
      <c r="H48" s="86"/>
      <c r="I48" s="87"/>
      <c r="J48" s="87"/>
      <c r="K48" s="51"/>
      <c r="L48" s="88"/>
      <c r="M48" s="84"/>
      <c r="N48" s="84"/>
      <c r="O48" s="84"/>
      <c r="P48" s="84"/>
      <c r="Q48" s="84"/>
      <c r="R48" s="84"/>
      <c r="S48" s="84"/>
      <c r="T48" s="100"/>
      <c r="U48" s="100"/>
      <c r="V48" s="100"/>
      <c r="W48" s="100"/>
      <c r="X48" s="100"/>
      <c r="Y48" s="100"/>
      <c r="Z48" s="100"/>
      <c r="AA48" s="94"/>
      <c r="AB48" s="51"/>
      <c r="AC48" s="99"/>
      <c r="AD48" s="391"/>
      <c r="AE48" s="391"/>
      <c r="AF48" s="391"/>
      <c r="AG48" s="99"/>
      <c r="AH48" s="99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67"/>
    </row>
    <row r="49" spans="2:71" s="64" customFormat="1" ht="14.25" customHeight="1" x14ac:dyDescent="0.15">
      <c r="B49" s="83"/>
      <c r="C49" s="83"/>
      <c r="D49" s="249"/>
      <c r="E49" s="119"/>
      <c r="F49" s="85"/>
      <c r="G49" s="51"/>
      <c r="H49" s="86"/>
      <c r="I49" s="87"/>
      <c r="J49" s="87"/>
      <c r="K49" s="51"/>
      <c r="L49" s="88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94"/>
      <c r="AB49" s="51"/>
      <c r="AC49" s="99"/>
      <c r="AD49" s="99"/>
      <c r="AE49" s="99"/>
      <c r="AF49" s="99"/>
      <c r="AG49" s="99"/>
      <c r="AH49" s="99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67"/>
    </row>
    <row r="50" spans="2:71" s="64" customFormat="1" ht="14.25" customHeight="1" x14ac:dyDescent="0.15">
      <c r="B50" s="83"/>
      <c r="C50" s="83"/>
      <c r="D50" s="249"/>
      <c r="E50" s="119"/>
      <c r="F50" s="85"/>
      <c r="G50" s="51"/>
      <c r="H50" s="86"/>
      <c r="I50" s="87"/>
      <c r="J50" s="87"/>
      <c r="K50" s="51"/>
      <c r="L50" s="88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94"/>
      <c r="AB50" s="51"/>
      <c r="AC50" s="99"/>
      <c r="AD50" s="99"/>
      <c r="AE50" s="99"/>
      <c r="AF50" s="99"/>
      <c r="AG50" s="99"/>
      <c r="AH50" s="99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67"/>
    </row>
    <row r="51" spans="2:71" ht="14.25" customHeight="1" x14ac:dyDescent="0.15">
      <c r="B51" s="22"/>
      <c r="C51" s="23"/>
      <c r="D51" s="251"/>
      <c r="E51" s="29"/>
      <c r="F51" s="6"/>
      <c r="G51" s="30"/>
      <c r="H51" s="31"/>
      <c r="I51" s="32"/>
      <c r="J51" s="6"/>
      <c r="K51" s="33"/>
      <c r="L51" s="10"/>
      <c r="M51" s="10"/>
      <c r="N51" s="10"/>
      <c r="O51" s="10"/>
      <c r="P51" s="10"/>
      <c r="Q51" s="9"/>
      <c r="R51" s="10"/>
      <c r="S51" s="9"/>
      <c r="T51" s="9"/>
      <c r="U51" s="10"/>
      <c r="V51" s="10"/>
      <c r="W51" s="10"/>
      <c r="X51" s="10"/>
      <c r="Y51" s="10"/>
      <c r="Z51" s="8"/>
    </row>
    <row r="52" spans="2:71" ht="14.25" customHeight="1" x14ac:dyDescent="0.15">
      <c r="B52" s="22"/>
      <c r="C52" s="23"/>
      <c r="D52" s="250"/>
      <c r="E52" s="25"/>
      <c r="F52" s="6"/>
      <c r="G52" s="26"/>
      <c r="H52" s="27"/>
      <c r="I52" s="27"/>
      <c r="J52" s="6"/>
      <c r="K52" s="28"/>
      <c r="L52" s="10"/>
      <c r="M52" s="10"/>
      <c r="N52" s="10"/>
      <c r="O52" s="10"/>
      <c r="R52" s="10"/>
      <c r="S52" s="10"/>
      <c r="T52" s="10"/>
      <c r="U52" s="10"/>
      <c r="V52" s="10"/>
      <c r="W52" s="10"/>
      <c r="X52" s="10"/>
      <c r="Y52" s="10"/>
      <c r="Z52" s="8"/>
    </row>
    <row r="53" spans="2:71" ht="14.25" customHeight="1" x14ac:dyDescent="0.15">
      <c r="B53" s="50"/>
      <c r="C53" s="22"/>
      <c r="D53" s="23"/>
      <c r="E53" s="24"/>
      <c r="F53" s="25"/>
      <c r="G53" s="6"/>
      <c r="H53" s="26"/>
      <c r="I53" s="27"/>
      <c r="J53" s="27"/>
      <c r="K53" s="6"/>
      <c r="L53" s="28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8"/>
    </row>
    <row r="54" spans="2:71" ht="14.25" customHeight="1" x14ac:dyDescent="0.15">
      <c r="B54" s="50"/>
      <c r="C54" s="22"/>
      <c r="D54" s="23"/>
      <c r="E54" s="24"/>
      <c r="F54" s="25"/>
      <c r="G54" s="6"/>
      <c r="H54" s="26"/>
      <c r="I54" s="27"/>
      <c r="J54" s="27"/>
      <c r="K54" s="6"/>
      <c r="L54" s="28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8"/>
    </row>
    <row r="55" spans="2:71" ht="14.25" customHeight="1" x14ac:dyDescent="0.15">
      <c r="B55" s="50"/>
      <c r="C55" s="22"/>
      <c r="D55" s="23"/>
      <c r="E55" s="24"/>
      <c r="F55" s="29"/>
      <c r="G55" s="6"/>
      <c r="H55" s="30"/>
      <c r="I55" s="31"/>
      <c r="J55" s="32"/>
      <c r="K55" s="6"/>
      <c r="L55" s="3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8"/>
    </row>
    <row r="56" spans="2:71" ht="14.25" customHeight="1" x14ac:dyDescent="0.15">
      <c r="B56" s="50"/>
      <c r="C56" s="22"/>
      <c r="D56" s="23"/>
      <c r="E56" s="24"/>
      <c r="F56" s="29"/>
      <c r="G56" s="6"/>
      <c r="H56" s="30"/>
      <c r="I56" s="31"/>
      <c r="J56" s="32"/>
      <c r="K56" s="6"/>
      <c r="L56" s="34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8"/>
    </row>
    <row r="57" spans="2:71" ht="14.25" customHeight="1" x14ac:dyDescent="0.15">
      <c r="B57" s="50"/>
      <c r="C57" s="22"/>
      <c r="D57" s="23"/>
      <c r="E57" s="24"/>
      <c r="F57" s="29"/>
      <c r="G57" s="6"/>
      <c r="H57" s="30"/>
      <c r="I57" s="31"/>
      <c r="J57" s="32"/>
      <c r="K57" s="6"/>
      <c r="L57" s="3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8"/>
    </row>
    <row r="58" spans="2:71" ht="14.25" customHeight="1" x14ac:dyDescent="0.15">
      <c r="B58" s="50"/>
      <c r="C58" s="22"/>
      <c r="D58" s="23"/>
      <c r="E58" s="24"/>
      <c r="F58" s="25"/>
      <c r="G58" s="6"/>
      <c r="H58" s="26"/>
      <c r="I58" s="27"/>
      <c r="J58" s="27"/>
      <c r="K58" s="6"/>
      <c r="L58" s="28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8"/>
    </row>
    <row r="59" spans="2:71" ht="14.25" customHeight="1" x14ac:dyDescent="0.15">
      <c r="B59" s="50"/>
      <c r="C59" s="22"/>
      <c r="D59" s="23"/>
      <c r="E59" s="24"/>
      <c r="F59" s="25"/>
      <c r="G59" s="6"/>
      <c r="H59"/>
      <c r="I59" s="27"/>
      <c r="J59" s="27"/>
      <c r="K59" s="6"/>
      <c r="L59" s="34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8"/>
    </row>
    <row r="60" spans="2:71" ht="17.25" customHeight="1" x14ac:dyDescent="0.15">
      <c r="B60" s="50"/>
      <c r="C60" s="22"/>
      <c r="D60" s="23"/>
      <c r="E60" s="24"/>
      <c r="F60" s="25"/>
      <c r="G60" s="6"/>
      <c r="H60"/>
      <c r="I60" s="27"/>
      <c r="J60" s="27"/>
      <c r="K60" s="6"/>
      <c r="L60" s="34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8"/>
    </row>
    <row r="61" spans="2:71" ht="17.25" customHeight="1" x14ac:dyDescent="0.15">
      <c r="B61" s="50"/>
      <c r="C61" s="22"/>
      <c r="D61" s="23"/>
      <c r="E61" s="24"/>
      <c r="F61" s="29"/>
      <c r="G61" s="6"/>
      <c r="H61" s="30"/>
      <c r="I61" s="35"/>
      <c r="J61" s="36"/>
      <c r="K61" s="6"/>
      <c r="L61" s="37"/>
      <c r="M61" s="10"/>
      <c r="N61" s="10"/>
      <c r="O61" s="10"/>
      <c r="P61" s="10"/>
      <c r="Q61" s="10"/>
      <c r="R61" s="10"/>
      <c r="S61" s="10"/>
      <c r="T61" s="10"/>
      <c r="U61" s="9"/>
      <c r="V61" s="10"/>
      <c r="W61" s="10"/>
      <c r="X61" s="10"/>
      <c r="Y61" s="10"/>
      <c r="Z61" s="10"/>
      <c r="AA61" s="8"/>
    </row>
    <row r="62" spans="2:71" ht="17.25" customHeight="1" x14ac:dyDescent="0.15">
      <c r="B62" s="50"/>
      <c r="C62" s="22"/>
      <c r="D62" s="23"/>
      <c r="E62" s="24"/>
      <c r="F62" s="29"/>
      <c r="G62" s="6"/>
      <c r="H62" s="30"/>
      <c r="I62" s="35"/>
      <c r="J62" s="36"/>
      <c r="K62" s="6"/>
      <c r="L62" s="38"/>
      <c r="M62" s="10"/>
      <c r="N62" s="10"/>
      <c r="O62" s="10"/>
      <c r="P62" s="10"/>
      <c r="Q62" s="10"/>
      <c r="R62" s="10"/>
      <c r="S62" s="10"/>
      <c r="T62" s="10"/>
      <c r="U62" s="9"/>
      <c r="V62" s="10"/>
      <c r="W62" s="10"/>
      <c r="X62" s="10"/>
      <c r="Y62" s="10"/>
      <c r="Z62" s="10"/>
      <c r="AA62" s="8"/>
    </row>
    <row r="63" spans="2:71" ht="17.25" customHeight="1" x14ac:dyDescent="0.15">
      <c r="B63" s="50"/>
      <c r="C63" s="22"/>
      <c r="D63" s="23"/>
      <c r="E63" s="24"/>
      <c r="F63" s="29"/>
      <c r="G63" s="6"/>
      <c r="H63" s="30"/>
      <c r="I63" s="35"/>
      <c r="J63" s="36"/>
      <c r="K63" s="6"/>
      <c r="L63" s="38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8"/>
    </row>
    <row r="64" spans="2:71" ht="17.25" customHeight="1" x14ac:dyDescent="0.15">
      <c r="B64" s="50"/>
      <c r="C64" s="22"/>
      <c r="D64" s="23"/>
      <c r="E64" s="24"/>
      <c r="F64" s="25"/>
      <c r="G64" s="6"/>
      <c r="H64" s="26"/>
      <c r="I64" s="27"/>
      <c r="J64" s="27"/>
      <c r="K64" s="6"/>
      <c r="L64" s="28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8"/>
    </row>
    <row r="65" spans="2:27" ht="17.25" customHeight="1" x14ac:dyDescent="0.15">
      <c r="B65" s="50"/>
      <c r="C65" s="22"/>
      <c r="D65" s="23"/>
      <c r="E65" s="24"/>
      <c r="F65" s="25"/>
      <c r="G65" s="6"/>
      <c r="H65"/>
      <c r="I65" s="27"/>
      <c r="J65" s="27"/>
      <c r="K65" s="6"/>
      <c r="L65" s="3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8"/>
    </row>
    <row r="66" spans="2:27" ht="17.25" customHeight="1" x14ac:dyDescent="0.15">
      <c r="B66" s="50"/>
      <c r="C66" s="22"/>
      <c r="D66" s="23"/>
      <c r="E66" s="24"/>
      <c r="F66" s="25"/>
      <c r="G66" s="6"/>
      <c r="H66"/>
      <c r="I66" s="27"/>
      <c r="J66" s="27"/>
      <c r="K66" s="6"/>
      <c r="L66" s="34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8"/>
    </row>
    <row r="67" spans="2:27" ht="17.25" customHeight="1" x14ac:dyDescent="0.15">
      <c r="B67" s="50"/>
      <c r="C67" s="22"/>
      <c r="D67" s="39"/>
      <c r="E67" s="24"/>
      <c r="F67" s="29"/>
      <c r="G67" s="6"/>
      <c r="H67" s="30"/>
      <c r="I67" s="35"/>
      <c r="J67" s="36"/>
      <c r="K67" s="6"/>
      <c r="L67" s="40"/>
      <c r="M67" s="10"/>
      <c r="N67" s="10"/>
      <c r="O67" s="10"/>
      <c r="P67" s="10"/>
      <c r="R67" s="10"/>
      <c r="S67" s="10"/>
      <c r="T67" s="10"/>
      <c r="V67" s="10"/>
      <c r="W67" s="10"/>
      <c r="X67" s="10"/>
      <c r="Y67" s="10"/>
      <c r="Z67" s="10"/>
      <c r="AA67" s="8"/>
    </row>
    <row r="68" spans="2:27" ht="17.25" customHeight="1" x14ac:dyDescent="0.15">
      <c r="B68" s="50"/>
      <c r="C68" s="22"/>
      <c r="D68" s="39"/>
      <c r="E68" s="24"/>
      <c r="F68" s="29"/>
      <c r="G68" s="6"/>
      <c r="H68" s="30"/>
      <c r="I68" s="35"/>
      <c r="J68" s="36"/>
      <c r="K68" s="6"/>
      <c r="L68" s="4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8"/>
    </row>
    <row r="69" spans="2:27" ht="17.25" customHeight="1" x14ac:dyDescent="0.15">
      <c r="B69" s="50"/>
      <c r="C69" s="22"/>
      <c r="D69" s="39"/>
      <c r="E69" s="24"/>
      <c r="F69" s="29"/>
      <c r="G69" s="6"/>
      <c r="H69" s="30"/>
      <c r="I69" s="35"/>
      <c r="J69" s="36"/>
      <c r="K69" s="6"/>
      <c r="L69" s="4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8"/>
    </row>
    <row r="70" spans="2:27" ht="17.25" customHeight="1" x14ac:dyDescent="0.15">
      <c r="B70" s="50"/>
      <c r="C70" s="22"/>
      <c r="D70" s="39"/>
      <c r="E70" s="24"/>
      <c r="F70" s="25"/>
      <c r="G70" s="6"/>
      <c r="H70" s="26"/>
      <c r="I70" s="27"/>
      <c r="J70" s="27"/>
      <c r="K70" s="6"/>
      <c r="L70" s="41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8"/>
    </row>
    <row r="71" spans="2:27" ht="17.25" customHeight="1" x14ac:dyDescent="0.15">
      <c r="B71" s="50"/>
      <c r="C71" s="22"/>
      <c r="D71" s="39"/>
      <c r="E71" s="24"/>
      <c r="F71" s="25"/>
      <c r="G71" s="6"/>
      <c r="H71" s="26"/>
      <c r="I71" s="27"/>
      <c r="J71" s="27"/>
      <c r="K71" s="6"/>
      <c r="L71" s="41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8"/>
    </row>
    <row r="72" spans="2:27" ht="17.25" customHeight="1" x14ac:dyDescent="0.15">
      <c r="B72" s="50"/>
      <c r="C72" s="22"/>
      <c r="D72" s="39"/>
      <c r="E72" s="24"/>
      <c r="F72" s="25"/>
      <c r="G72" s="6"/>
      <c r="H72" s="26"/>
      <c r="I72" s="27"/>
      <c r="J72" s="27"/>
      <c r="K72" s="6"/>
      <c r="L72" s="41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8"/>
    </row>
    <row r="73" spans="2:27" ht="17.25" customHeight="1" x14ac:dyDescent="0.15">
      <c r="B73" s="50"/>
      <c r="C73" s="22"/>
      <c r="D73" s="39"/>
      <c r="E73" s="24"/>
      <c r="F73" s="29"/>
      <c r="G73" s="6"/>
      <c r="H73" s="30"/>
      <c r="I73" s="42"/>
      <c r="J73" s="43"/>
      <c r="K73" s="6"/>
      <c r="L73" s="4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8"/>
    </row>
    <row r="74" spans="2:27" ht="17.25" customHeight="1" x14ac:dyDescent="0.15">
      <c r="B74" s="50"/>
      <c r="C74" s="22"/>
      <c r="D74" s="39"/>
      <c r="E74" s="44"/>
      <c r="F74" s="29"/>
      <c r="G74" s="6"/>
      <c r="H74" s="30"/>
      <c r="I74" s="42"/>
      <c r="J74" s="43"/>
      <c r="K74" s="6"/>
      <c r="L74" s="4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8"/>
    </row>
    <row r="75" spans="2:27" ht="17.25" customHeight="1" x14ac:dyDescent="0.15">
      <c r="B75" s="50"/>
      <c r="C75" s="22"/>
      <c r="D75" s="39"/>
      <c r="E75" s="44"/>
      <c r="F75" s="29"/>
      <c r="G75" s="6"/>
      <c r="H75" s="30"/>
      <c r="I75" s="42"/>
      <c r="J75" s="43"/>
      <c r="K75" s="6"/>
      <c r="L75" s="4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8"/>
    </row>
    <row r="76" spans="2:27" ht="17.25" customHeight="1" x14ac:dyDescent="0.15">
      <c r="B76" s="50"/>
      <c r="C76" s="22"/>
      <c r="D76" s="39"/>
      <c r="E76" s="44"/>
      <c r="F76" s="25"/>
      <c r="G76" s="6"/>
      <c r="H76" s="26"/>
      <c r="I76" s="45"/>
      <c r="J76" s="45"/>
      <c r="K76" s="6"/>
      <c r="L76" s="46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8"/>
    </row>
    <row r="77" spans="2:27" ht="17.25" customHeight="1" x14ac:dyDescent="0.15">
      <c r="B77" s="50"/>
      <c r="C77" s="22"/>
      <c r="D77" s="39"/>
      <c r="E77" s="44"/>
      <c r="F77" s="25"/>
      <c r="G77" s="6"/>
      <c r="H77" s="26"/>
      <c r="I77" s="45"/>
      <c r="J77" s="45"/>
      <c r="K77" s="6"/>
      <c r="L77" s="46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8"/>
    </row>
    <row r="78" spans="2:27" ht="17.25" customHeight="1" x14ac:dyDescent="0.15">
      <c r="B78" s="50"/>
      <c r="C78" s="22"/>
      <c r="D78" s="39"/>
      <c r="E78" s="44"/>
      <c r="F78" s="25"/>
      <c r="G78" s="6"/>
      <c r="H78" s="26"/>
      <c r="I78" s="45"/>
      <c r="J78" s="45"/>
      <c r="K78" s="6"/>
      <c r="L78" s="46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8"/>
    </row>
    <row r="79" spans="2:27" ht="17.25" customHeight="1" x14ac:dyDescent="0.15">
      <c r="B79" s="50"/>
      <c r="C79" s="22"/>
      <c r="D79" s="39"/>
      <c r="E79" s="47"/>
      <c r="F79" s="48"/>
      <c r="G79" s="2"/>
      <c r="H79" s="26"/>
      <c r="I79" s="12"/>
      <c r="J79" s="12"/>
      <c r="K79" s="2"/>
      <c r="L79" s="13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8"/>
    </row>
    <row r="80" spans="2:27" ht="17.25" customHeight="1" x14ac:dyDescent="0.15">
      <c r="B80" s="50"/>
      <c r="C80" s="22"/>
      <c r="D80" s="39"/>
      <c r="E80" s="47"/>
      <c r="F80" s="48"/>
      <c r="G80" s="2"/>
      <c r="H80" s="26"/>
      <c r="I80" s="12"/>
      <c r="J80" s="12"/>
      <c r="K80" s="2"/>
      <c r="L80" s="13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8"/>
    </row>
    <row r="81" spans="2:27" ht="17.25" customHeight="1" x14ac:dyDescent="0.15">
      <c r="B81" s="50"/>
      <c r="C81" s="22"/>
      <c r="D81" s="39"/>
      <c r="E81" s="47"/>
      <c r="F81" s="48"/>
      <c r="G81" s="2"/>
      <c r="H81" s="26"/>
      <c r="I81" s="12"/>
      <c r="J81" s="12"/>
      <c r="K81" s="2"/>
      <c r="L81" s="1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8"/>
    </row>
    <row r="82" spans="2:27" ht="17.25" customHeight="1" x14ac:dyDescent="0.15">
      <c r="B82" s="50"/>
      <c r="C82" s="22"/>
      <c r="D82" s="39"/>
      <c r="E82" s="47"/>
      <c r="F82" s="48"/>
      <c r="G82" s="2"/>
      <c r="H82" s="26"/>
      <c r="I82" s="12"/>
      <c r="J82" s="12"/>
      <c r="K82" s="2"/>
      <c r="L82" s="1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8"/>
    </row>
    <row r="83" spans="2:27" ht="17.25" customHeight="1" x14ac:dyDescent="0.15">
      <c r="B83" s="50"/>
      <c r="C83" s="22"/>
      <c r="D83" s="39"/>
      <c r="E83" s="47"/>
      <c r="F83" s="48"/>
      <c r="G83" s="2"/>
      <c r="H83" s="26"/>
      <c r="I83" s="12"/>
      <c r="J83" s="12"/>
      <c r="K83" s="2"/>
      <c r="L83" s="13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8"/>
    </row>
    <row r="84" spans="2:27" ht="17.25" customHeight="1" x14ac:dyDescent="0.15">
      <c r="B84" s="50"/>
      <c r="C84" s="22"/>
      <c r="D84" s="39"/>
      <c r="E84" s="47"/>
      <c r="F84" s="48"/>
      <c r="G84" s="2"/>
      <c r="H84" s="26"/>
      <c r="I84" s="12"/>
      <c r="J84" s="12"/>
      <c r="K84" s="2"/>
      <c r="L84" s="13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8"/>
    </row>
    <row r="85" spans="2:27" ht="17.25" customHeight="1" x14ac:dyDescent="0.15">
      <c r="B85" s="50"/>
      <c r="C85" s="22"/>
      <c r="D85" s="39"/>
      <c r="E85" s="49"/>
      <c r="F85" s="29"/>
      <c r="G85" s="6"/>
      <c r="H85" s="30"/>
      <c r="I85" s="42"/>
      <c r="J85" s="43"/>
      <c r="K85" s="6"/>
      <c r="L85" s="4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8"/>
    </row>
    <row r="86" spans="2:27" ht="17.25" customHeight="1" x14ac:dyDescent="0.15">
      <c r="B86" s="50"/>
      <c r="C86" s="22"/>
      <c r="D86" s="39"/>
      <c r="E86" s="49"/>
      <c r="F86" s="29"/>
      <c r="G86" s="6"/>
      <c r="H86" s="30"/>
      <c r="I86" s="42"/>
      <c r="J86" s="43"/>
      <c r="K86" s="6"/>
      <c r="L86" s="4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8"/>
    </row>
    <row r="87" spans="2:27" ht="17.25" customHeight="1" x14ac:dyDescent="0.15">
      <c r="B87" s="50"/>
      <c r="C87" s="22"/>
      <c r="D87" s="39"/>
      <c r="E87" s="49"/>
      <c r="F87" s="29"/>
      <c r="G87" s="6"/>
      <c r="H87" s="30"/>
      <c r="I87" s="42"/>
      <c r="J87" s="43"/>
      <c r="K87" s="6"/>
      <c r="L87" s="4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8"/>
    </row>
    <row r="88" spans="2:27" ht="17.25" customHeight="1" x14ac:dyDescent="0.15">
      <c r="B88" s="50"/>
      <c r="C88" s="22"/>
      <c r="D88" s="39"/>
      <c r="E88" s="49"/>
      <c r="F88" s="6"/>
      <c r="G88" s="6"/>
      <c r="H88" s="26"/>
      <c r="I88" s="45"/>
      <c r="J88" s="45"/>
      <c r="K88" s="6"/>
      <c r="L88" s="46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8"/>
    </row>
    <row r="89" spans="2:27" ht="17.25" customHeight="1" x14ac:dyDescent="0.15">
      <c r="C89" s="4"/>
      <c r="E89" s="15"/>
      <c r="G89" s="5"/>
      <c r="H89" s="17"/>
      <c r="I89" s="18"/>
      <c r="J89" s="18"/>
      <c r="K89" s="15"/>
      <c r="L89" s="19"/>
    </row>
    <row r="90" spans="2:27" ht="17.25" customHeight="1" x14ac:dyDescent="0.15">
      <c r="C90" s="4"/>
      <c r="E90" s="21"/>
      <c r="G90" s="5"/>
      <c r="H90" s="11"/>
      <c r="I90" s="14"/>
      <c r="J90" s="14"/>
      <c r="K90" s="15"/>
      <c r="L90" s="16"/>
    </row>
    <row r="91" spans="2:27" ht="17.25" customHeight="1" x14ac:dyDescent="0.15">
      <c r="C91" s="4"/>
      <c r="H91" s="1"/>
      <c r="I91" s="1"/>
      <c r="J91" s="1"/>
      <c r="K91" s="1"/>
      <c r="L91" s="1"/>
    </row>
    <row r="92" spans="2:27" ht="17.25" customHeight="1" x14ac:dyDescent="0.15">
      <c r="H92" s="1"/>
      <c r="I92" s="1"/>
      <c r="J92" s="1"/>
      <c r="K92" s="1"/>
      <c r="L92" s="1"/>
    </row>
    <row r="93" spans="2:27" ht="17.25" customHeight="1" x14ac:dyDescent="0.15">
      <c r="H93" s="1"/>
      <c r="I93" s="1"/>
      <c r="J93" s="1"/>
      <c r="K93" s="1"/>
      <c r="L93" s="1"/>
    </row>
    <row r="94" spans="2:27" ht="17.25" customHeight="1" x14ac:dyDescent="0.15">
      <c r="H94" s="7"/>
      <c r="I94" s="1"/>
      <c r="J94" s="1"/>
      <c r="K94" s="1"/>
      <c r="L94" s="1"/>
    </row>
    <row r="95" spans="2:27" ht="17.25" customHeight="1" x14ac:dyDescent="0.15">
      <c r="H95" s="1"/>
      <c r="I95" s="1"/>
      <c r="J95" s="1"/>
      <c r="K95" s="1"/>
      <c r="L95" s="1"/>
    </row>
    <row r="96" spans="2:27" ht="17.25" customHeight="1" x14ac:dyDescent="0.15">
      <c r="H96" s="1"/>
      <c r="I96" s="1"/>
      <c r="J96" s="1"/>
      <c r="K96" s="1"/>
      <c r="L96" s="1"/>
    </row>
    <row r="97" spans="8:12" ht="17.25" customHeight="1" x14ac:dyDescent="0.15">
      <c r="H97" s="1"/>
      <c r="I97" s="1"/>
      <c r="J97" s="1"/>
      <c r="K97" s="1"/>
      <c r="L97" s="1"/>
    </row>
    <row r="98" spans="8:12" ht="17.25" customHeight="1" x14ac:dyDescent="0.15"/>
    <row r="99" spans="8:12" ht="17.25" customHeight="1" x14ac:dyDescent="0.15"/>
    <row r="100" spans="8:12" ht="17.25" customHeight="1" x14ac:dyDescent="0.15"/>
    <row r="101" spans="8:12" ht="17.25" customHeight="1" x14ac:dyDescent="0.15"/>
    <row r="102" spans="8:12" ht="17.25" customHeight="1" x14ac:dyDescent="0.15"/>
    <row r="103" spans="8:12" ht="17.25" customHeight="1" x14ac:dyDescent="0.15"/>
    <row r="104" spans="8:12" ht="17.25" customHeight="1" x14ac:dyDescent="0.15"/>
    <row r="105" spans="8:12" ht="17.25" customHeight="1" x14ac:dyDescent="0.15"/>
    <row r="106" spans="8:12" ht="17.25" customHeight="1" x14ac:dyDescent="0.15"/>
    <row r="107" spans="8:12" ht="17.25" customHeight="1" x14ac:dyDescent="0.15"/>
    <row r="108" spans="8:12" ht="17.25" customHeight="1" x14ac:dyDescent="0.15"/>
    <row r="109" spans="8:12" ht="17.25" customHeight="1" x14ac:dyDescent="0.15"/>
    <row r="110" spans="8:12" ht="17.25" customHeight="1" x14ac:dyDescent="0.15"/>
  </sheetData>
  <mergeCells count="164">
    <mergeCell ref="B39:C39"/>
    <mergeCell ref="B26:C26"/>
    <mergeCell ref="BD44:BF45"/>
    <mergeCell ref="BD46:BF47"/>
    <mergeCell ref="AT44:BB45"/>
    <mergeCell ref="AT46:BB47"/>
    <mergeCell ref="BK41:BM41"/>
    <mergeCell ref="AO47:AS47"/>
    <mergeCell ref="AO46:AS46"/>
    <mergeCell ref="BG40:BJ40"/>
    <mergeCell ref="Z40:AA40"/>
    <mergeCell ref="AB40:AE40"/>
    <mergeCell ref="AF40:AH40"/>
    <mergeCell ref="AI40:AL40"/>
    <mergeCell ref="AM40:AN40"/>
    <mergeCell ref="AO40:AR40"/>
    <mergeCell ref="AQ41:AR41"/>
    <mergeCell ref="AT41:AV41"/>
    <mergeCell ref="AW41:AZ41"/>
    <mergeCell ref="BE41:BF41"/>
    <mergeCell ref="BH41:BJ41"/>
    <mergeCell ref="B38:C38"/>
    <mergeCell ref="BN38:BR38"/>
    <mergeCell ref="D40:G40"/>
    <mergeCell ref="H40:I40"/>
    <mergeCell ref="J40:M40"/>
    <mergeCell ref="N40:O40"/>
    <mergeCell ref="P40:S40"/>
    <mergeCell ref="T40:U40"/>
    <mergeCell ref="V40:Y40"/>
    <mergeCell ref="D41:G41"/>
    <mergeCell ref="L41:M41"/>
    <mergeCell ref="O41:Q41"/>
    <mergeCell ref="R41:U41"/>
    <mergeCell ref="Z41:AA41"/>
    <mergeCell ref="AC41:AE41"/>
    <mergeCell ref="AF41:AH41"/>
    <mergeCell ref="AI41:AL41"/>
    <mergeCell ref="BK40:BM40"/>
    <mergeCell ref="AS40:AT40"/>
    <mergeCell ref="AU40:AX40"/>
    <mergeCell ref="AY40:AZ40"/>
    <mergeCell ref="BA40:BD40"/>
    <mergeCell ref="BE40:BF40"/>
    <mergeCell ref="B34:C34"/>
    <mergeCell ref="BN34:BR34"/>
    <mergeCell ref="B35:C35"/>
    <mergeCell ref="BN35:BR35"/>
    <mergeCell ref="B36:C36"/>
    <mergeCell ref="B37:C37"/>
    <mergeCell ref="BN37:BR37"/>
    <mergeCell ref="BH28:BJ28"/>
    <mergeCell ref="BK28:BM28"/>
    <mergeCell ref="B30:C32"/>
    <mergeCell ref="BN30:BR32"/>
    <mergeCell ref="B33:C33"/>
    <mergeCell ref="BN33:BR33"/>
    <mergeCell ref="AF28:AH28"/>
    <mergeCell ref="AI28:AL28"/>
    <mergeCell ref="AQ28:AR28"/>
    <mergeCell ref="AT28:AV28"/>
    <mergeCell ref="AW28:AZ28"/>
    <mergeCell ref="BE28:BF28"/>
    <mergeCell ref="O28:Q28"/>
    <mergeCell ref="R28:U28"/>
    <mergeCell ref="Z28:AA28"/>
    <mergeCell ref="AC28:AE28"/>
    <mergeCell ref="BN24:BR24"/>
    <mergeCell ref="B25:C25"/>
    <mergeCell ref="BN25:BR25"/>
    <mergeCell ref="D27:G27"/>
    <mergeCell ref="H27:I27"/>
    <mergeCell ref="J27:M27"/>
    <mergeCell ref="N27:O27"/>
    <mergeCell ref="BA27:BD27"/>
    <mergeCell ref="BE27:BF27"/>
    <mergeCell ref="BG27:BJ27"/>
    <mergeCell ref="BK27:BM27"/>
    <mergeCell ref="AY27:AZ27"/>
    <mergeCell ref="AI27:AL27"/>
    <mergeCell ref="AM27:AN27"/>
    <mergeCell ref="AO27:AR27"/>
    <mergeCell ref="AS27:AT27"/>
    <mergeCell ref="AU27:AX27"/>
    <mergeCell ref="P27:S27"/>
    <mergeCell ref="T27:U27"/>
    <mergeCell ref="V27:Y27"/>
    <mergeCell ref="Z27:AA27"/>
    <mergeCell ref="AB27:AE27"/>
    <mergeCell ref="AF27:AH27"/>
    <mergeCell ref="B22:C22"/>
    <mergeCell ref="BN22:BR22"/>
    <mergeCell ref="AT15:AV15"/>
    <mergeCell ref="AW15:AZ15"/>
    <mergeCell ref="BE15:BF15"/>
    <mergeCell ref="BH15:BJ15"/>
    <mergeCell ref="BK15:BM15"/>
    <mergeCell ref="B17:C19"/>
    <mergeCell ref="AQ15:AR15"/>
    <mergeCell ref="AS14:AT14"/>
    <mergeCell ref="AU14:AX14"/>
    <mergeCell ref="AY14:AZ14"/>
    <mergeCell ref="BA14:BD14"/>
    <mergeCell ref="BE14:BF14"/>
    <mergeCell ref="BG14:BJ14"/>
    <mergeCell ref="Z14:AA14"/>
    <mergeCell ref="AB14:AE14"/>
    <mergeCell ref="AF14:AH14"/>
    <mergeCell ref="B13:C13"/>
    <mergeCell ref="N14:O14"/>
    <mergeCell ref="P14:S14"/>
    <mergeCell ref="T14:U14"/>
    <mergeCell ref="V14:Y14"/>
    <mergeCell ref="BK14:BM14"/>
    <mergeCell ref="BN17:BR19"/>
    <mergeCell ref="B20:C20"/>
    <mergeCell ref="BN20:BR20"/>
    <mergeCell ref="B21:C21"/>
    <mergeCell ref="BN21:BR21"/>
    <mergeCell ref="BN7:BR7"/>
    <mergeCell ref="B8:C8"/>
    <mergeCell ref="B9:C9"/>
    <mergeCell ref="B10:C10"/>
    <mergeCell ref="B11:C11"/>
    <mergeCell ref="BN11:BR11"/>
    <mergeCell ref="AP3:AV3"/>
    <mergeCell ref="AW3:AZ3"/>
    <mergeCell ref="BA3:BH3"/>
    <mergeCell ref="B4:C4"/>
    <mergeCell ref="BN4:BR6"/>
    <mergeCell ref="B5:C6"/>
    <mergeCell ref="B7:C7"/>
    <mergeCell ref="V2:AO2"/>
    <mergeCell ref="B3:C3"/>
    <mergeCell ref="D3:U3"/>
    <mergeCell ref="V3:X3"/>
    <mergeCell ref="Y3:AB3"/>
    <mergeCell ref="AC3:AD3"/>
    <mergeCell ref="AE3:AK3"/>
    <mergeCell ref="AL3:AM3"/>
    <mergeCell ref="AN3:AO3"/>
    <mergeCell ref="B23:C23"/>
    <mergeCell ref="B24:C24"/>
    <mergeCell ref="D28:G28"/>
    <mergeCell ref="L28:M28"/>
    <mergeCell ref="BN13:BR13"/>
    <mergeCell ref="BN26:BR26"/>
    <mergeCell ref="BN39:BR39"/>
    <mergeCell ref="B12:C12"/>
    <mergeCell ref="D15:G15"/>
    <mergeCell ref="L15:M15"/>
    <mergeCell ref="O15:Q15"/>
    <mergeCell ref="R15:U15"/>
    <mergeCell ref="Z15:AA15"/>
    <mergeCell ref="AC15:AE15"/>
    <mergeCell ref="AF15:AH15"/>
    <mergeCell ref="AI15:AL15"/>
    <mergeCell ref="AI14:AL14"/>
    <mergeCell ref="AM14:AN14"/>
    <mergeCell ref="AO14:AR14"/>
    <mergeCell ref="BN12:BR12"/>
    <mergeCell ref="D14:G14"/>
    <mergeCell ref="H14:I14"/>
    <mergeCell ref="J14:M14"/>
  </mergeCells>
  <phoneticPr fontId="2"/>
  <conditionalFormatting sqref="D18:BM23">
    <cfRule type="expression" dxfId="49" priority="35">
      <formula>COUNTIF(INDIRECT("祝日一覧[日付]"),D$18)=1</formula>
    </cfRule>
    <cfRule type="expression" dxfId="48" priority="36">
      <formula>COUNTIF(INDIRECT("祝日[日付]"),D$18)=1</formula>
    </cfRule>
  </conditionalFormatting>
  <conditionalFormatting sqref="D31:BM36">
    <cfRule type="expression" dxfId="47" priority="127">
      <formula>COUNTIF(INDIRECT("祝日一覧[日付]"),D$31)=1</formula>
    </cfRule>
  </conditionalFormatting>
  <conditionalFormatting sqref="D14:D15 D5:BM10">
    <cfRule type="expression" priority="32">
      <formula>COUNTIF(#REF!,D$5)=1</formula>
    </cfRule>
  </conditionalFormatting>
  <conditionalFormatting sqref="AI5:BM12">
    <cfRule type="expression" dxfId="46" priority="25">
      <formula>AI$5&gt;$AP$3</formula>
    </cfRule>
  </conditionalFormatting>
  <conditionalFormatting sqref="D12:AG13 W13:BM13 E7:BM7 D5:AF11 F8:BM11 E12:BM12">
    <cfRule type="expression" dxfId="28" priority="3">
      <formula>D$5&lt;$AE$3</formula>
    </cfRule>
  </conditionalFormatting>
  <conditionalFormatting sqref="AF5:AH11 AH12">
    <cfRule type="expression" dxfId="45" priority="1">
      <formula>AF$5&gt;$AP$3</formula>
    </cfRule>
  </conditionalFormatting>
  <conditionalFormatting sqref="AI14:AI15">
    <cfRule type="expression" dxfId="44" priority="21">
      <formula>COUNTIF(INDIRECT("祝日一覧[日付]"),AI$5)=1</formula>
    </cfRule>
    <cfRule type="expression" dxfId="43" priority="23">
      <formula>AI$6="日"</formula>
    </cfRule>
    <cfRule type="expression" dxfId="42" priority="24">
      <formula>AI$6="土"</formula>
    </cfRule>
  </conditionalFormatting>
  <conditionalFormatting sqref="AI14:AI15">
    <cfRule type="expression" priority="22">
      <formula>COUNTIF(#REF!,AI$5)=1</formula>
    </cfRule>
  </conditionalFormatting>
  <conditionalFormatting sqref="D27:D28">
    <cfRule type="expression" priority="18">
      <formula>COUNTIF(#REF!,D$5)=1</formula>
    </cfRule>
  </conditionalFormatting>
  <conditionalFormatting sqref="AI27:AI28">
    <cfRule type="expression" dxfId="41" priority="13">
      <formula>COUNTIF(INDIRECT("祝日一覧[日付]"),AI$5)=1</formula>
    </cfRule>
    <cfRule type="expression" dxfId="40" priority="15">
      <formula>AI$6="日"</formula>
    </cfRule>
    <cfRule type="expression" dxfId="39" priority="16">
      <formula>AI$6="土"</formula>
    </cfRule>
  </conditionalFormatting>
  <conditionalFormatting sqref="AI27:AI28">
    <cfRule type="expression" priority="14">
      <formula>COUNTIF(#REF!,AI$5)=1</formula>
    </cfRule>
  </conditionalFormatting>
  <conditionalFormatting sqref="D40:D41">
    <cfRule type="expression" priority="10">
      <formula>COUNTIF(#REF!,D$5)=1</formula>
    </cfRule>
  </conditionalFormatting>
  <conditionalFormatting sqref="AI40:AI41">
    <cfRule type="expression" dxfId="38" priority="5">
      <formula>COUNTIF(INDIRECT("祝日一覧[日付]"),AI$5)=1</formula>
    </cfRule>
    <cfRule type="expression" dxfId="37" priority="7">
      <formula>AI$6="日"</formula>
    </cfRule>
    <cfRule type="expression" dxfId="36" priority="8">
      <formula>AI$6="土"</formula>
    </cfRule>
  </conditionalFormatting>
  <conditionalFormatting sqref="AI40:AI41">
    <cfRule type="expression" priority="6">
      <formula>COUNTIF(#REF!,AI$5)=1</formula>
    </cfRule>
  </conditionalFormatting>
  <conditionalFormatting sqref="D5:BM10">
    <cfRule type="expression" dxfId="27" priority="27" stopIfTrue="1">
      <formula>COUNTIF(INDIRECT("祝日一覧[日付]"),D$5)=1</formula>
    </cfRule>
  </conditionalFormatting>
  <conditionalFormatting sqref="AF12:AG13 AH13:BM13">
    <cfRule type="expression" dxfId="35" priority="2">
      <formula>AF$5&gt;$AP$3</formula>
    </cfRule>
  </conditionalFormatting>
  <conditionalFormatting sqref="D18:BM26">
    <cfRule type="expression" dxfId="34" priority="30" stopIfTrue="1">
      <formula>D$18&gt;$AP$3</formula>
    </cfRule>
    <cfRule type="expression" dxfId="33" priority="39">
      <formula>D$19="日"</formula>
    </cfRule>
    <cfRule type="expression" dxfId="32" priority="126">
      <formula>D$19="土"</formula>
    </cfRule>
  </conditionalFormatting>
  <conditionalFormatting sqref="D31:BM39">
    <cfRule type="expression" dxfId="31" priority="34" stopIfTrue="1">
      <formula>D$31&gt;$AP$3</formula>
    </cfRule>
    <cfRule type="expression" dxfId="30" priority="40" stopIfTrue="1">
      <formula>D$32="日"</formula>
    </cfRule>
    <cfRule type="expression" dxfId="29" priority="123" stopIfTrue="1">
      <formula>D$32="土"</formula>
    </cfRule>
  </conditionalFormatting>
  <conditionalFormatting sqref="D5:BM13">
    <cfRule type="expression" dxfId="26" priority="4" stopIfTrue="1">
      <formula>D$6="日"</formula>
    </cfRule>
    <cfRule type="expression" dxfId="25" priority="26" stopIfTrue="1">
      <formula>D$6="土"</formula>
    </cfRule>
  </conditionalFormatting>
  <dataValidations count="9">
    <dataValidation type="list" allowBlank="1" showInputMessage="1" showErrorMessage="1" sqref="D38:BM38 D25:BM25">
      <formula1>$W$47:$X$47</formula1>
    </dataValidation>
    <dataValidation type="list" allowBlank="1" showInputMessage="1" showErrorMessage="1" sqref="D24:BM24 D37:BM37">
      <formula1>$W$46:$X$46</formula1>
    </dataValidation>
    <dataValidation type="list" allowBlank="1" showInputMessage="1" showErrorMessage="1" sqref="D34:BM36">
      <formula1>$X$43:$X$45</formula1>
    </dataValidation>
    <dataValidation type="list" allowBlank="1" showInputMessage="1" showErrorMessage="1" sqref="D7:BM7 D33:BM33">
      <formula1>$F$44:$F$48</formula1>
    </dataValidation>
    <dataValidation type="list" allowBlank="1" showInputMessage="1" showErrorMessage="1" sqref="D11:BM11">
      <formula1>$W$46:$X$46</formula1>
    </dataValidation>
    <dataValidation type="list" allowBlank="1" showInputMessage="1" showErrorMessage="1" sqref="D8:BM10 D21:BM23">
      <formula1>$X$43:$X$45</formula1>
    </dataValidation>
    <dataValidation type="list" allowBlank="1" showInputMessage="1" showErrorMessage="1" sqref="D12:BM12">
      <formula1>$W$47:$X$47</formula1>
    </dataValidation>
    <dataValidation type="list" allowBlank="1" showInputMessage="1" showErrorMessage="1" sqref="D20:BM20">
      <formula1>$F$44:$F$48</formula1>
    </dataValidation>
    <dataValidation type="list" allowBlank="1" showInputMessage="1" showErrorMessage="1" sqref="BD44 BD46">
      <formula1>$BU$44:$BU$45</formula1>
    </dataValidation>
  </dataValidations>
  <printOptions horizontalCentered="1" verticalCentered="1"/>
  <pageMargins left="0.39370078740157483" right="0.23" top="0.26" bottom="0.2" header="0.22" footer="0.17"/>
  <pageSetup paperSize="9" scale="7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F888"/>
  </sheetPr>
  <dimension ref="B1:BU110"/>
  <sheetViews>
    <sheetView tabSelected="1" view="pageBreakPreview" zoomScale="91" zoomScaleNormal="100" zoomScaleSheetLayoutView="91" workbookViewId="0">
      <selection activeCell="AE4" sqref="AE4"/>
    </sheetView>
  </sheetViews>
  <sheetFormatPr defaultRowHeight="10.5" x14ac:dyDescent="0.15"/>
  <cols>
    <col min="1" max="1" width="0.75" style="5" customWidth="1"/>
    <col min="2" max="2" width="3.5" style="5" customWidth="1"/>
    <col min="3" max="3" width="20.375" style="5" customWidth="1"/>
    <col min="4" max="6" width="2.25" style="5" customWidth="1"/>
    <col min="7" max="7" width="2.25" style="3" customWidth="1"/>
    <col min="8" max="65" width="2.25" style="5" customWidth="1"/>
    <col min="66" max="70" width="1.5" style="5" customWidth="1"/>
    <col min="71" max="71" width="10.75" style="5" customWidth="1"/>
    <col min="72" max="72" width="2.125" style="5" customWidth="1"/>
    <col min="73" max="73" width="14" style="5" customWidth="1"/>
    <col min="74" max="111" width="2.125" style="5" customWidth="1"/>
    <col min="112" max="16384" width="9" style="5"/>
  </cols>
  <sheetData>
    <row r="1" spans="2:73" ht="3" customHeight="1" x14ac:dyDescent="0.15"/>
    <row r="2" spans="2:73" ht="30.75" customHeight="1" thickBot="1" x14ac:dyDescent="0.2">
      <c r="B2" s="20"/>
      <c r="C2" s="6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316" t="str">
        <f>★記入例★!V2</f>
        <v>【完全週休2日】確認シート</v>
      </c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69"/>
      <c r="AQ2" s="69"/>
      <c r="AR2" s="69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6" t="s">
        <v>2</v>
      </c>
    </row>
    <row r="3" spans="2:73" ht="19.5" customHeight="1" thickBot="1" x14ac:dyDescent="0.2">
      <c r="B3" s="317" t="s">
        <v>3</v>
      </c>
      <c r="C3" s="318"/>
      <c r="D3" s="326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8" t="s">
        <v>41</v>
      </c>
      <c r="W3" s="328"/>
      <c r="X3" s="329"/>
      <c r="Y3" s="326" t="s">
        <v>4</v>
      </c>
      <c r="Z3" s="325"/>
      <c r="AA3" s="325"/>
      <c r="AB3" s="327"/>
      <c r="AC3" s="325" t="s">
        <v>5</v>
      </c>
      <c r="AD3" s="325"/>
      <c r="AE3" s="322">
        <v>45845</v>
      </c>
      <c r="AF3" s="323"/>
      <c r="AG3" s="323"/>
      <c r="AH3" s="323"/>
      <c r="AI3" s="323"/>
      <c r="AJ3" s="323"/>
      <c r="AK3" s="324"/>
      <c r="AL3" s="321" t="s">
        <v>6</v>
      </c>
      <c r="AM3" s="321"/>
      <c r="AN3" s="319" t="s">
        <v>40</v>
      </c>
      <c r="AO3" s="320"/>
      <c r="AP3" s="307">
        <v>46016</v>
      </c>
      <c r="AQ3" s="307"/>
      <c r="AR3" s="307"/>
      <c r="AS3" s="307"/>
      <c r="AT3" s="307"/>
      <c r="AU3" s="307"/>
      <c r="AV3" s="307"/>
      <c r="AW3" s="306" t="s">
        <v>45</v>
      </c>
      <c r="AX3" s="307"/>
      <c r="AY3" s="307"/>
      <c r="AZ3" s="308"/>
      <c r="BA3" s="285"/>
      <c r="BB3" s="285"/>
      <c r="BC3" s="285"/>
      <c r="BD3" s="285"/>
      <c r="BE3" s="285"/>
      <c r="BF3" s="285"/>
      <c r="BG3" s="285"/>
      <c r="BH3" s="286"/>
      <c r="BI3" s="170"/>
      <c r="BJ3" s="170"/>
      <c r="BK3" s="170"/>
      <c r="BL3" s="170"/>
      <c r="BM3" s="170"/>
    </row>
    <row r="4" spans="2:73" ht="17.25" customHeight="1" x14ac:dyDescent="0.15">
      <c r="B4" s="287"/>
      <c r="C4" s="288"/>
      <c r="D4" s="223">
        <f>MONTH(AE3)</f>
        <v>7</v>
      </c>
      <c r="E4" s="145" t="s">
        <v>44</v>
      </c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40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212"/>
      <c r="AG4" s="145"/>
      <c r="AH4" s="126"/>
      <c r="AI4" s="226">
        <f>MONTH(EDATE(AE3,1))</f>
        <v>8</v>
      </c>
      <c r="AJ4" s="179" t="s">
        <v>46</v>
      </c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296"/>
      <c r="BO4" s="279"/>
      <c r="BP4" s="279"/>
      <c r="BQ4" s="279"/>
      <c r="BR4" s="280"/>
    </row>
    <row r="5" spans="2:73" ht="15" customHeight="1" x14ac:dyDescent="0.15">
      <c r="B5" s="302"/>
      <c r="C5" s="303"/>
      <c r="D5" s="140">
        <f>DATE(YEAR(AE3),MONTH(AE3),1)</f>
        <v>45839</v>
      </c>
      <c r="E5" s="111">
        <f>DATE(YEAR(D5),MONTH(D5),DAY(D5)+1)</f>
        <v>45840</v>
      </c>
      <c r="F5" s="111">
        <f t="shared" ref="F5:BJ5" si="0">DATE(YEAR(E5),MONTH(E5),DAY(E5)+1)</f>
        <v>45841</v>
      </c>
      <c r="G5" s="111">
        <f t="shared" si="0"/>
        <v>45842</v>
      </c>
      <c r="H5" s="111">
        <f t="shared" si="0"/>
        <v>45843</v>
      </c>
      <c r="I5" s="111">
        <f t="shared" si="0"/>
        <v>45844</v>
      </c>
      <c r="J5" s="111">
        <f t="shared" si="0"/>
        <v>45845</v>
      </c>
      <c r="K5" s="111">
        <f t="shared" si="0"/>
        <v>45846</v>
      </c>
      <c r="L5" s="111">
        <f t="shared" si="0"/>
        <v>45847</v>
      </c>
      <c r="M5" s="111">
        <f t="shared" si="0"/>
        <v>45848</v>
      </c>
      <c r="N5" s="111">
        <f t="shared" si="0"/>
        <v>45849</v>
      </c>
      <c r="O5" s="111">
        <f t="shared" si="0"/>
        <v>45850</v>
      </c>
      <c r="P5" s="111">
        <f t="shared" si="0"/>
        <v>45851</v>
      </c>
      <c r="Q5" s="111">
        <f t="shared" si="0"/>
        <v>45852</v>
      </c>
      <c r="R5" s="111">
        <f t="shared" si="0"/>
        <v>45853</v>
      </c>
      <c r="S5" s="111">
        <f t="shared" si="0"/>
        <v>45854</v>
      </c>
      <c r="T5" s="111">
        <f t="shared" si="0"/>
        <v>45855</v>
      </c>
      <c r="U5" s="111">
        <f t="shared" si="0"/>
        <v>45856</v>
      </c>
      <c r="V5" s="111">
        <f t="shared" si="0"/>
        <v>45857</v>
      </c>
      <c r="W5" s="111">
        <f t="shared" si="0"/>
        <v>45858</v>
      </c>
      <c r="X5" s="111">
        <f t="shared" si="0"/>
        <v>45859</v>
      </c>
      <c r="Y5" s="111">
        <f t="shared" si="0"/>
        <v>45860</v>
      </c>
      <c r="Z5" s="111">
        <f t="shared" si="0"/>
        <v>45861</v>
      </c>
      <c r="AA5" s="111">
        <f t="shared" si="0"/>
        <v>45862</v>
      </c>
      <c r="AB5" s="111">
        <f t="shared" si="0"/>
        <v>45863</v>
      </c>
      <c r="AC5" s="111">
        <f t="shared" si="0"/>
        <v>45864</v>
      </c>
      <c r="AD5" s="111">
        <f t="shared" si="0"/>
        <v>45865</v>
      </c>
      <c r="AE5" s="111">
        <f t="shared" si="0"/>
        <v>45866</v>
      </c>
      <c r="AF5" s="171">
        <f>IF(AE5="","",IF(DAY(AE5+1)=1,"",AE5+1))</f>
        <v>45867</v>
      </c>
      <c r="AG5" s="111">
        <f>IF(AF5="","",IF(DAY(AF5+1)=1,"",AF5+1))</f>
        <v>45868</v>
      </c>
      <c r="AH5" s="127">
        <f>IF(AG5="","",IF(DAY(AG5+1)=1,"",AG5+1))</f>
        <v>45869</v>
      </c>
      <c r="AI5" s="171">
        <f>DATE(YEAR(AE3),MONTH(AE3)+1,1)</f>
        <v>45870</v>
      </c>
      <c r="AJ5" s="111">
        <f t="shared" si="0"/>
        <v>45871</v>
      </c>
      <c r="AK5" s="111">
        <f t="shared" si="0"/>
        <v>45872</v>
      </c>
      <c r="AL5" s="111">
        <f t="shared" si="0"/>
        <v>45873</v>
      </c>
      <c r="AM5" s="111">
        <f t="shared" si="0"/>
        <v>45874</v>
      </c>
      <c r="AN5" s="111">
        <f t="shared" si="0"/>
        <v>45875</v>
      </c>
      <c r="AO5" s="111">
        <f t="shared" si="0"/>
        <v>45876</v>
      </c>
      <c r="AP5" s="111">
        <f t="shared" si="0"/>
        <v>45877</v>
      </c>
      <c r="AQ5" s="111">
        <f t="shared" si="0"/>
        <v>45878</v>
      </c>
      <c r="AR5" s="111">
        <f t="shared" si="0"/>
        <v>45879</v>
      </c>
      <c r="AS5" s="111">
        <f t="shared" si="0"/>
        <v>45880</v>
      </c>
      <c r="AT5" s="111">
        <f t="shared" si="0"/>
        <v>45881</v>
      </c>
      <c r="AU5" s="111">
        <f t="shared" si="0"/>
        <v>45882</v>
      </c>
      <c r="AV5" s="111">
        <f t="shared" si="0"/>
        <v>45883</v>
      </c>
      <c r="AW5" s="111">
        <f t="shared" si="0"/>
        <v>45884</v>
      </c>
      <c r="AX5" s="111">
        <f t="shared" si="0"/>
        <v>45885</v>
      </c>
      <c r="AY5" s="111">
        <f t="shared" si="0"/>
        <v>45886</v>
      </c>
      <c r="AZ5" s="111">
        <f t="shared" si="0"/>
        <v>45887</v>
      </c>
      <c r="BA5" s="111">
        <f t="shared" si="0"/>
        <v>45888</v>
      </c>
      <c r="BB5" s="111">
        <f t="shared" si="0"/>
        <v>45889</v>
      </c>
      <c r="BC5" s="111">
        <f t="shared" si="0"/>
        <v>45890</v>
      </c>
      <c r="BD5" s="111">
        <f t="shared" si="0"/>
        <v>45891</v>
      </c>
      <c r="BE5" s="111">
        <f t="shared" si="0"/>
        <v>45892</v>
      </c>
      <c r="BF5" s="111">
        <f t="shared" si="0"/>
        <v>45893</v>
      </c>
      <c r="BG5" s="111">
        <f t="shared" si="0"/>
        <v>45894</v>
      </c>
      <c r="BH5" s="111">
        <f t="shared" si="0"/>
        <v>45895</v>
      </c>
      <c r="BI5" s="111">
        <f t="shared" si="0"/>
        <v>45896</v>
      </c>
      <c r="BJ5" s="111">
        <f t="shared" si="0"/>
        <v>45897</v>
      </c>
      <c r="BK5" s="111">
        <f>IF(BJ5="","",IF(DAY(BJ5+1)=1,"",BJ5+1))</f>
        <v>45898</v>
      </c>
      <c r="BL5" s="111">
        <f>IF(BK5="","",IF(DAY(BK5+1)=1,"",BK5+1))</f>
        <v>45899</v>
      </c>
      <c r="BM5" s="189">
        <f>IF(BL5="","",IF(DAY(BL5+1)=1,"",BL5+1))</f>
        <v>45900</v>
      </c>
      <c r="BN5" s="297"/>
      <c r="BO5" s="281"/>
      <c r="BP5" s="281"/>
      <c r="BQ5" s="281"/>
      <c r="BR5" s="282"/>
    </row>
    <row r="6" spans="2:73" ht="15" customHeight="1" thickBot="1" x14ac:dyDescent="0.2">
      <c r="B6" s="304"/>
      <c r="C6" s="305"/>
      <c r="D6" s="157" t="str">
        <f>TEXT(D5,"aaa")</f>
        <v>火</v>
      </c>
      <c r="E6" s="158" t="str">
        <f t="shared" ref="E6:BM6" si="1">TEXT(E5,"aaa")</f>
        <v>水</v>
      </c>
      <c r="F6" s="158" t="str">
        <f t="shared" si="1"/>
        <v>木</v>
      </c>
      <c r="G6" s="158" t="str">
        <f t="shared" si="1"/>
        <v>金</v>
      </c>
      <c r="H6" s="158" t="str">
        <f t="shared" si="1"/>
        <v>土</v>
      </c>
      <c r="I6" s="158" t="str">
        <f t="shared" si="1"/>
        <v>日</v>
      </c>
      <c r="J6" s="158" t="str">
        <f t="shared" si="1"/>
        <v>月</v>
      </c>
      <c r="K6" s="158" t="str">
        <f t="shared" si="1"/>
        <v>火</v>
      </c>
      <c r="L6" s="158" t="str">
        <f t="shared" si="1"/>
        <v>水</v>
      </c>
      <c r="M6" s="158" t="str">
        <f t="shared" si="1"/>
        <v>木</v>
      </c>
      <c r="N6" s="158" t="str">
        <f t="shared" si="1"/>
        <v>金</v>
      </c>
      <c r="O6" s="158" t="str">
        <f t="shared" si="1"/>
        <v>土</v>
      </c>
      <c r="P6" s="158" t="str">
        <f t="shared" si="1"/>
        <v>日</v>
      </c>
      <c r="Q6" s="158" t="str">
        <f t="shared" si="1"/>
        <v>月</v>
      </c>
      <c r="R6" s="158" t="str">
        <f t="shared" si="1"/>
        <v>火</v>
      </c>
      <c r="S6" s="158" t="str">
        <f t="shared" si="1"/>
        <v>水</v>
      </c>
      <c r="T6" s="158" t="str">
        <f t="shared" si="1"/>
        <v>木</v>
      </c>
      <c r="U6" s="158" t="str">
        <f t="shared" si="1"/>
        <v>金</v>
      </c>
      <c r="V6" s="158" t="str">
        <f t="shared" si="1"/>
        <v>土</v>
      </c>
      <c r="W6" s="158" t="str">
        <f t="shared" si="1"/>
        <v>日</v>
      </c>
      <c r="X6" s="158" t="str">
        <f t="shared" si="1"/>
        <v>月</v>
      </c>
      <c r="Y6" s="158" t="str">
        <f t="shared" si="1"/>
        <v>火</v>
      </c>
      <c r="Z6" s="158" t="str">
        <f t="shared" si="1"/>
        <v>水</v>
      </c>
      <c r="AA6" s="158" t="str">
        <f t="shared" si="1"/>
        <v>木</v>
      </c>
      <c r="AB6" s="158" t="str">
        <f t="shared" si="1"/>
        <v>金</v>
      </c>
      <c r="AC6" s="158" t="str">
        <f t="shared" si="1"/>
        <v>土</v>
      </c>
      <c r="AD6" s="158" t="str">
        <f t="shared" si="1"/>
        <v>日</v>
      </c>
      <c r="AE6" s="158" t="str">
        <f t="shared" si="1"/>
        <v>月</v>
      </c>
      <c r="AF6" s="172" t="str">
        <f t="shared" si="1"/>
        <v>火</v>
      </c>
      <c r="AG6" s="158" t="str">
        <f t="shared" si="1"/>
        <v>水</v>
      </c>
      <c r="AH6" s="159" t="str">
        <f t="shared" si="1"/>
        <v>木</v>
      </c>
      <c r="AI6" s="172" t="str">
        <f>TEXT(AI5,"aaa")</f>
        <v>金</v>
      </c>
      <c r="AJ6" s="158" t="str">
        <f t="shared" si="1"/>
        <v>土</v>
      </c>
      <c r="AK6" s="158" t="str">
        <f t="shared" si="1"/>
        <v>日</v>
      </c>
      <c r="AL6" s="158" t="str">
        <f t="shared" si="1"/>
        <v>月</v>
      </c>
      <c r="AM6" s="158" t="str">
        <f t="shared" si="1"/>
        <v>火</v>
      </c>
      <c r="AN6" s="158" t="str">
        <f t="shared" si="1"/>
        <v>水</v>
      </c>
      <c r="AO6" s="158" t="str">
        <f t="shared" si="1"/>
        <v>木</v>
      </c>
      <c r="AP6" s="158" t="str">
        <f t="shared" si="1"/>
        <v>金</v>
      </c>
      <c r="AQ6" s="158" t="str">
        <f t="shared" si="1"/>
        <v>土</v>
      </c>
      <c r="AR6" s="158" t="str">
        <f t="shared" si="1"/>
        <v>日</v>
      </c>
      <c r="AS6" s="158" t="str">
        <f t="shared" si="1"/>
        <v>月</v>
      </c>
      <c r="AT6" s="158" t="str">
        <f t="shared" si="1"/>
        <v>火</v>
      </c>
      <c r="AU6" s="158" t="str">
        <f t="shared" si="1"/>
        <v>水</v>
      </c>
      <c r="AV6" s="158" t="str">
        <f t="shared" si="1"/>
        <v>木</v>
      </c>
      <c r="AW6" s="158" t="str">
        <f t="shared" si="1"/>
        <v>金</v>
      </c>
      <c r="AX6" s="158" t="str">
        <f t="shared" si="1"/>
        <v>土</v>
      </c>
      <c r="AY6" s="158" t="str">
        <f t="shared" si="1"/>
        <v>日</v>
      </c>
      <c r="AZ6" s="158" t="str">
        <f t="shared" si="1"/>
        <v>月</v>
      </c>
      <c r="BA6" s="158" t="str">
        <f t="shared" si="1"/>
        <v>火</v>
      </c>
      <c r="BB6" s="158" t="str">
        <f t="shared" si="1"/>
        <v>水</v>
      </c>
      <c r="BC6" s="158" t="str">
        <f t="shared" si="1"/>
        <v>木</v>
      </c>
      <c r="BD6" s="158" t="str">
        <f t="shared" si="1"/>
        <v>金</v>
      </c>
      <c r="BE6" s="158" t="str">
        <f t="shared" si="1"/>
        <v>土</v>
      </c>
      <c r="BF6" s="158" t="str">
        <f t="shared" si="1"/>
        <v>日</v>
      </c>
      <c r="BG6" s="172" t="str">
        <f>TEXT(BG5,"aaa")</f>
        <v>月</v>
      </c>
      <c r="BH6" s="158" t="str">
        <f t="shared" si="1"/>
        <v>火</v>
      </c>
      <c r="BI6" s="158" t="str">
        <f t="shared" si="1"/>
        <v>水</v>
      </c>
      <c r="BJ6" s="158" t="str">
        <f t="shared" si="1"/>
        <v>木</v>
      </c>
      <c r="BK6" s="158" t="str">
        <f t="shared" si="1"/>
        <v>金</v>
      </c>
      <c r="BL6" s="158" t="str">
        <f t="shared" si="1"/>
        <v>土</v>
      </c>
      <c r="BM6" s="190" t="str">
        <f t="shared" si="1"/>
        <v>日</v>
      </c>
      <c r="BN6" s="298"/>
      <c r="BO6" s="283"/>
      <c r="BP6" s="283"/>
      <c r="BQ6" s="283"/>
      <c r="BR6" s="284"/>
    </row>
    <row r="7" spans="2:73" ht="31.5" customHeight="1" thickBot="1" x14ac:dyDescent="0.2">
      <c r="B7" s="292" t="s">
        <v>73</v>
      </c>
      <c r="C7" s="385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9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99"/>
      <c r="BO7" s="300"/>
      <c r="BP7" s="300"/>
      <c r="BQ7" s="300"/>
      <c r="BR7" s="301"/>
      <c r="BU7" s="5" t="str">
        <f>IF(AND($D7="○",$D11="●"),"OK","")</f>
        <v/>
      </c>
    </row>
    <row r="8" spans="2:73" ht="15" customHeight="1" x14ac:dyDescent="0.15">
      <c r="B8" s="294"/>
      <c r="C8" s="295"/>
      <c r="D8" s="141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128"/>
      <c r="AI8" s="173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191"/>
      <c r="BO8" s="122"/>
      <c r="BP8" s="122"/>
      <c r="BQ8" s="122"/>
      <c r="BR8" s="123"/>
    </row>
    <row r="9" spans="2:73" ht="15" customHeight="1" x14ac:dyDescent="0.15">
      <c r="B9" s="309"/>
      <c r="C9" s="310"/>
      <c r="D9" s="14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129"/>
      <c r="AI9" s="174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192"/>
      <c r="BO9" s="124"/>
      <c r="BP9" s="124"/>
      <c r="BQ9" s="124"/>
      <c r="BR9" s="125"/>
    </row>
    <row r="10" spans="2:73" ht="15" customHeight="1" thickBot="1" x14ac:dyDescent="0.2">
      <c r="B10" s="309"/>
      <c r="C10" s="310"/>
      <c r="D10" s="143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8"/>
      <c r="AI10" s="175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92"/>
      <c r="BO10" s="124"/>
      <c r="BP10" s="124"/>
      <c r="BQ10" s="124"/>
      <c r="BR10" s="125"/>
    </row>
    <row r="11" spans="2:73" ht="15" customHeight="1" x14ac:dyDescent="0.15">
      <c r="B11" s="311" t="s">
        <v>47</v>
      </c>
      <c r="C11" s="312"/>
      <c r="D11" s="144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392"/>
      <c r="AI11" s="17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313">
        <f>COUNTIF(D11:BM11,"●")</f>
        <v>0</v>
      </c>
      <c r="BO11" s="314"/>
      <c r="BP11" s="314"/>
      <c r="BQ11" s="314"/>
      <c r="BR11" s="315"/>
    </row>
    <row r="12" spans="2:73" s="54" customFormat="1" ht="15" customHeight="1" thickBot="1" x14ac:dyDescent="0.2">
      <c r="B12" s="304" t="s">
        <v>48</v>
      </c>
      <c r="C12" s="305"/>
      <c r="D12" s="386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30"/>
      <c r="AI12" s="177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393"/>
      <c r="BN12" s="268">
        <f>COUNTIF(D12:BM12,"×")</f>
        <v>0</v>
      </c>
      <c r="BO12" s="269"/>
      <c r="BP12" s="269"/>
      <c r="BQ12" s="269"/>
      <c r="BR12" s="270"/>
    </row>
    <row r="13" spans="2:73" s="54" customFormat="1" ht="15" customHeight="1" thickBot="1" x14ac:dyDescent="0.2">
      <c r="B13" s="326" t="s">
        <v>76</v>
      </c>
      <c r="C13" s="327"/>
      <c r="D13" s="372" t="str">
        <f>IF(AND($D7="○",D11=""),"NG","")</f>
        <v/>
      </c>
      <c r="E13" s="373" t="str">
        <f>IF(AND($E7="○",E11=""),"NG","")</f>
        <v/>
      </c>
      <c r="F13" s="373" t="str">
        <f>IF(AND($F7="○",F11=""),"NG","")</f>
        <v/>
      </c>
      <c r="G13" s="373" t="str">
        <f>IF(AND($G7="○",G11=""),"NG","")</f>
        <v/>
      </c>
      <c r="H13" s="373" t="str">
        <f>IF(AND($H7="○",H11=""),"NG","")</f>
        <v/>
      </c>
      <c r="I13" s="373" t="str">
        <f>IF(AND($I7="○",I11=""),"NG","")</f>
        <v/>
      </c>
      <c r="J13" s="373" t="str">
        <f>IF(AND($J7="○",J11=""),"NG","")</f>
        <v/>
      </c>
      <c r="K13" s="373" t="str">
        <f>IF(AND($K7="○",K11=""),"NG","")</f>
        <v/>
      </c>
      <c r="L13" s="373" t="str">
        <f>IF(AND($L7="○",L11=""),"NG","")</f>
        <v/>
      </c>
      <c r="M13" s="373" t="str">
        <f>IF(AND($M7="○",M11=""),"NG","")</f>
        <v/>
      </c>
      <c r="N13" s="373" t="str">
        <f>IF(AND($N7="○",N11=""),"NG","")</f>
        <v/>
      </c>
      <c r="O13" s="373" t="str">
        <f>IF(AND($O7="○",O11=""),"NG","")</f>
        <v/>
      </c>
      <c r="P13" s="373" t="str">
        <f>IF(AND($P7="○",P11=""),"NG","")</f>
        <v/>
      </c>
      <c r="Q13" s="373" t="str">
        <f>IF(AND($Q7="○",Q11=""),"NG","")</f>
        <v/>
      </c>
      <c r="R13" s="373" t="str">
        <f>IF(AND($R7="○",R11=""),"NG","")</f>
        <v/>
      </c>
      <c r="S13" s="373" t="str">
        <f>IF(AND($S7="○",S11=""),"NG","")</f>
        <v/>
      </c>
      <c r="T13" s="373" t="str">
        <f>IF(AND($T7="○",T11=""),"NG","")</f>
        <v/>
      </c>
      <c r="U13" s="373" t="str">
        <f>IF(AND($U7="○",U11=""),"NG","")</f>
        <v/>
      </c>
      <c r="V13" s="373" t="str">
        <f>IF(AND($V7="○",V11=""),"NG","")</f>
        <v/>
      </c>
      <c r="W13" s="373" t="str">
        <f>IF(AND($W7="○",W11=""),"NG","")</f>
        <v/>
      </c>
      <c r="X13" s="373" t="str">
        <f>IF(AND($X7="○",X11=""),"NG","")</f>
        <v/>
      </c>
      <c r="Y13" s="373" t="str">
        <f>IF(AND($Y7="○",Y11=""),"NG","")</f>
        <v/>
      </c>
      <c r="Z13" s="373" t="str">
        <f>IF(AND($Z7="○",Z11=""),"NG","")</f>
        <v/>
      </c>
      <c r="AA13" s="373" t="str">
        <f>IF(AND($AA7="○",AA11=""),"NG","")</f>
        <v/>
      </c>
      <c r="AB13" s="373" t="str">
        <f>IF(AND($AB7="○",AB11=""),"NG","")</f>
        <v/>
      </c>
      <c r="AC13" s="373" t="str">
        <f>IF(AND($AC7="○",AC11=""),"NG","")</f>
        <v/>
      </c>
      <c r="AD13" s="373" t="str">
        <f>IF(AND($AD7="○",AD11=""),"NG","")</f>
        <v/>
      </c>
      <c r="AE13" s="373" t="str">
        <f>IF(AND($AE7="○",AE11=""),"NG","")</f>
        <v/>
      </c>
      <c r="AF13" s="373" t="str">
        <f>IF(AND($AF7="○",AF11=""),"NG","")</f>
        <v/>
      </c>
      <c r="AG13" s="373" t="str">
        <f>IF(AND($AG7="○",AG11=""),"NG","")</f>
        <v/>
      </c>
      <c r="AH13" s="374" t="str">
        <f>IF(AND($AH7="○",AH11=""),"NG","")</f>
        <v/>
      </c>
      <c r="AI13" s="375" t="str">
        <f>IF(AND($AI7="○",AI11=""),"NG","")</f>
        <v/>
      </c>
      <c r="AJ13" s="373" t="str">
        <f>IF(AND($AJ7="○",AJ11=""),"NG","")</f>
        <v/>
      </c>
      <c r="AK13" s="373" t="str">
        <f>IF(AND($AK7="○",AK11=""),"NG","")</f>
        <v/>
      </c>
      <c r="AL13" s="373" t="str">
        <f>IF(AND($AL7="○",AL11=""),"NG","")</f>
        <v/>
      </c>
      <c r="AM13" s="373" t="str">
        <f>IF(AND($AM7="○",AM11=""),"NG","")</f>
        <v/>
      </c>
      <c r="AN13" s="373" t="str">
        <f>IF(AND($AN7="○",AN11=""),"NG","")</f>
        <v/>
      </c>
      <c r="AO13" s="373" t="str">
        <f>IF(AND($AO7="○",AO11=""),"NG","")</f>
        <v/>
      </c>
      <c r="AP13" s="373" t="str">
        <f>IF(AND($AP7="○",AP11=""),"NG","")</f>
        <v/>
      </c>
      <c r="AQ13" s="373" t="str">
        <f>IF(AND($AQ7="○",AQ11=""),"NG","")</f>
        <v/>
      </c>
      <c r="AR13" s="373" t="str">
        <f>IF(AND($AR7="○",AR11=""),"NG","")</f>
        <v/>
      </c>
      <c r="AS13" s="373" t="str">
        <f>IF(AND($AS7="○",AS11=""),"NG","")</f>
        <v/>
      </c>
      <c r="AT13" s="373" t="str">
        <f>IF(AND($AT7="○",AT11=""),"NG","")</f>
        <v/>
      </c>
      <c r="AU13" s="373" t="str">
        <f>IF(AND($AU7="○",AU11=""),"NG","")</f>
        <v/>
      </c>
      <c r="AV13" s="373" t="str">
        <f>IF(AND($AV7="○",AV11=""),"NG","")</f>
        <v/>
      </c>
      <c r="AW13" s="373" t="str">
        <f>IF(AND($AW7="○",AW11=""),"NG","")</f>
        <v/>
      </c>
      <c r="AX13" s="373" t="str">
        <f>IF(AND($AX7="○",AX11=""),"NG","")</f>
        <v/>
      </c>
      <c r="AY13" s="373" t="str">
        <f>IF(AND($AY7="○",AY11=""),"NG","")</f>
        <v/>
      </c>
      <c r="AZ13" s="373" t="str">
        <f>IF(AND($AZ7="○",AZ11=""),"NG","")</f>
        <v/>
      </c>
      <c r="BA13" s="373" t="str">
        <f>IF(AND($BA7="○",BA11=""),"NG","")</f>
        <v/>
      </c>
      <c r="BB13" s="373" t="str">
        <f>IF(AND($BB7="○",BB11=""),"NG","")</f>
        <v/>
      </c>
      <c r="BC13" s="373" t="str">
        <f>IF(AND($BC7="○",BC11=""),"NG","")</f>
        <v/>
      </c>
      <c r="BD13" s="373" t="str">
        <f>IF(AND($BD7="○",BD11=""),"NG","")</f>
        <v/>
      </c>
      <c r="BE13" s="373" t="str">
        <f>IF(AND($BE7="○",BE11=""),"NG","")</f>
        <v/>
      </c>
      <c r="BF13" s="373" t="str">
        <f>IF(AND($BF7="○",BF11=""),"NG","")</f>
        <v/>
      </c>
      <c r="BG13" s="373" t="str">
        <f>IF(AND($BG7="○",BG11=""),"NG","")</f>
        <v/>
      </c>
      <c r="BH13" s="373" t="str">
        <f>IF(AND($BH7="○",BH11=""),"NG","")</f>
        <v/>
      </c>
      <c r="BI13" s="373" t="str">
        <f>IF(AND($BI7="○",BI11=""),"NG","")</f>
        <v/>
      </c>
      <c r="BJ13" s="373" t="str">
        <f>IF(AND($BJ7="○",BJ11=""),"NG","")</f>
        <v/>
      </c>
      <c r="BK13" s="373" t="str">
        <f>IF(AND($BK7="○",BK11=""),"NG","")</f>
        <v/>
      </c>
      <c r="BL13" s="373" t="str">
        <f>IF(AND($BL7="○",BL11=""),"NG","")</f>
        <v/>
      </c>
      <c r="BM13" s="374" t="str">
        <f>IF(AND($BM7="○",BM11=""),"NG","")</f>
        <v/>
      </c>
      <c r="BN13" s="382" t="str">
        <f>IF(COUNTIF(D13:BM13,"NG")&gt;0,"NG","OK")</f>
        <v>OK</v>
      </c>
      <c r="BO13" s="383"/>
      <c r="BP13" s="383"/>
      <c r="BQ13" s="383"/>
      <c r="BR13" s="384"/>
    </row>
    <row r="14" spans="2:73" ht="19.5" customHeight="1" thickBot="1" x14ac:dyDescent="0.2">
      <c r="B14" s="237"/>
      <c r="C14" s="246"/>
      <c r="D14" s="343" t="s">
        <v>35</v>
      </c>
      <c r="E14" s="343"/>
      <c r="F14" s="343"/>
      <c r="G14" s="344"/>
      <c r="H14" s="345">
        <f>DAY(EOMONTH(AE3,0)-AE3)+1</f>
        <v>25</v>
      </c>
      <c r="I14" s="346"/>
      <c r="J14" s="347" t="s">
        <v>51</v>
      </c>
      <c r="K14" s="348"/>
      <c r="L14" s="348"/>
      <c r="M14" s="348"/>
      <c r="N14" s="349">
        <f>COUNTIF(D12:AH12,"×")</f>
        <v>0</v>
      </c>
      <c r="O14" s="350"/>
      <c r="P14" s="351" t="s">
        <v>43</v>
      </c>
      <c r="Q14" s="352"/>
      <c r="R14" s="352"/>
      <c r="S14" s="352"/>
      <c r="T14" s="353">
        <f>H14-N14</f>
        <v>25</v>
      </c>
      <c r="U14" s="354"/>
      <c r="V14" s="355" t="s">
        <v>50</v>
      </c>
      <c r="W14" s="356"/>
      <c r="X14" s="356"/>
      <c r="Y14" s="356"/>
      <c r="Z14" s="362">
        <f>COUNTIF(D7:AH7,"○")</f>
        <v>0</v>
      </c>
      <c r="AA14" s="363"/>
      <c r="AB14" s="364" t="s">
        <v>15</v>
      </c>
      <c r="AC14" s="364"/>
      <c r="AD14" s="364"/>
      <c r="AE14" s="365"/>
      <c r="AF14" s="357">
        <f>COUNTIF(D11:AH11,"●")</f>
        <v>0</v>
      </c>
      <c r="AG14" s="358"/>
      <c r="AH14" s="358"/>
      <c r="AI14" s="342" t="s">
        <v>35</v>
      </c>
      <c r="AJ14" s="343"/>
      <c r="AK14" s="343"/>
      <c r="AL14" s="344"/>
      <c r="AM14" s="345">
        <f>IF(MONTH(AP3)=AI4,AP3-AI5+1,DAY(EOMONTH(AI5,0)))</f>
        <v>31</v>
      </c>
      <c r="AN14" s="346"/>
      <c r="AO14" s="347" t="s">
        <v>51</v>
      </c>
      <c r="AP14" s="348"/>
      <c r="AQ14" s="348"/>
      <c r="AR14" s="348"/>
      <c r="AS14" s="349">
        <f>COUNTIF(AI12:BM12,"×")</f>
        <v>0</v>
      </c>
      <c r="AT14" s="350"/>
      <c r="AU14" s="351" t="s">
        <v>43</v>
      </c>
      <c r="AV14" s="352"/>
      <c r="AW14" s="352"/>
      <c r="AX14" s="352"/>
      <c r="AY14" s="353">
        <f>AM14-AS14</f>
        <v>31</v>
      </c>
      <c r="AZ14" s="354"/>
      <c r="BA14" s="355" t="str">
        <f>V14</f>
        <v>土日数</v>
      </c>
      <c r="BB14" s="356"/>
      <c r="BC14" s="356"/>
      <c r="BD14" s="356"/>
      <c r="BE14" s="362">
        <f>COUNTIF(AI7:BM7,"○")</f>
        <v>0</v>
      </c>
      <c r="BF14" s="363"/>
      <c r="BG14" s="364" t="s">
        <v>15</v>
      </c>
      <c r="BH14" s="364"/>
      <c r="BI14" s="364"/>
      <c r="BJ14" s="365"/>
      <c r="BK14" s="357">
        <f>COUNTIF(AI11:BM11,"●")</f>
        <v>0</v>
      </c>
      <c r="BL14" s="358"/>
      <c r="BM14" s="359"/>
      <c r="BN14" s="234"/>
      <c r="BO14" s="139"/>
      <c r="BP14" s="139"/>
      <c r="BQ14" s="139"/>
      <c r="BR14" s="139"/>
    </row>
    <row r="15" spans="2:73" ht="19.5" customHeight="1" thickBot="1" x14ac:dyDescent="0.2">
      <c r="B15" s="237"/>
      <c r="C15" s="246"/>
      <c r="D15" s="253" t="s">
        <v>49</v>
      </c>
      <c r="E15" s="253"/>
      <c r="F15" s="253"/>
      <c r="G15" s="254"/>
      <c r="H15" s="208">
        <f>AF14</f>
        <v>0</v>
      </c>
      <c r="I15" s="205" t="s">
        <v>42</v>
      </c>
      <c r="J15" s="209">
        <f>T14</f>
        <v>25</v>
      </c>
      <c r="K15" s="235" t="s">
        <v>12</v>
      </c>
      <c r="L15" s="258">
        <f>H15/J15*100</f>
        <v>0</v>
      </c>
      <c r="M15" s="258"/>
      <c r="N15" s="235" t="s">
        <v>13</v>
      </c>
      <c r="O15" s="259" t="str">
        <f>IF(L15&gt;28.5,"OK",IF(L15=28.5,"OK",IF(L15&lt;28.5,"NG")))</f>
        <v>NG</v>
      </c>
      <c r="P15" s="260"/>
      <c r="Q15" s="261"/>
      <c r="R15" s="255" t="s">
        <v>50</v>
      </c>
      <c r="S15" s="256"/>
      <c r="T15" s="256"/>
      <c r="U15" s="257"/>
      <c r="V15" s="207">
        <f>AF14</f>
        <v>0</v>
      </c>
      <c r="W15" s="236" t="s">
        <v>42</v>
      </c>
      <c r="X15" s="210">
        <f>Z14</f>
        <v>0</v>
      </c>
      <c r="Y15" s="206" t="s">
        <v>12</v>
      </c>
      <c r="Z15" s="262" t="e">
        <f>V15/X15*100</f>
        <v>#DIV/0!</v>
      </c>
      <c r="AA15" s="262"/>
      <c r="AB15" s="204" t="s">
        <v>13</v>
      </c>
      <c r="AC15" s="263" t="e">
        <f>IF(Z15&gt;100,"OK",IF(Z15=100,"OK",IF(Z15&lt;100,"NG")))</f>
        <v>#DIV/0!</v>
      </c>
      <c r="AD15" s="264"/>
      <c r="AE15" s="265"/>
      <c r="AF15" s="289" t="e">
        <f>IF(OR(L15&gt;=28.5,Z15&gt;=100),"OK","NG")</f>
        <v>#DIV/0!</v>
      </c>
      <c r="AG15" s="290"/>
      <c r="AH15" s="290"/>
      <c r="AI15" s="252" t="s">
        <v>49</v>
      </c>
      <c r="AJ15" s="253"/>
      <c r="AK15" s="253"/>
      <c r="AL15" s="254"/>
      <c r="AM15" s="208">
        <f>BK14</f>
        <v>0</v>
      </c>
      <c r="AN15" s="205" t="s">
        <v>42</v>
      </c>
      <c r="AO15" s="209">
        <f>AY14</f>
        <v>31</v>
      </c>
      <c r="AP15" s="235" t="s">
        <v>12</v>
      </c>
      <c r="AQ15" s="258">
        <f>AM15/AO15*100</f>
        <v>0</v>
      </c>
      <c r="AR15" s="258"/>
      <c r="AS15" s="235" t="s">
        <v>13</v>
      </c>
      <c r="AT15" s="259" t="str">
        <f>IF(AQ15&gt;28.5,"OK",IF(AQ15=28.5,"OK",IF(AQ15&lt;28.5,"NG")))</f>
        <v>NG</v>
      </c>
      <c r="AU15" s="260"/>
      <c r="AV15" s="261"/>
      <c r="AW15" s="255" t="s">
        <v>50</v>
      </c>
      <c r="AX15" s="256"/>
      <c r="AY15" s="256"/>
      <c r="AZ15" s="257"/>
      <c r="BA15" s="207">
        <f>BK14</f>
        <v>0</v>
      </c>
      <c r="BB15" s="236" t="s">
        <v>42</v>
      </c>
      <c r="BC15" s="210">
        <f>BE14</f>
        <v>0</v>
      </c>
      <c r="BD15" s="206" t="s">
        <v>12</v>
      </c>
      <c r="BE15" s="262" t="e">
        <f>BA15/BC15*100</f>
        <v>#DIV/0!</v>
      </c>
      <c r="BF15" s="262"/>
      <c r="BG15" s="204" t="s">
        <v>13</v>
      </c>
      <c r="BH15" s="263" t="e">
        <f>IF(BE15&gt;100,"OK",IF(BE15=100,"OK",IF(BE15&lt;100,"NG")))</f>
        <v>#DIV/0!</v>
      </c>
      <c r="BI15" s="264"/>
      <c r="BJ15" s="265"/>
      <c r="BK15" s="289" t="e">
        <f>IF(OR(AQ15&gt;=28.5,BE15&gt;=100),"OK","NG")</f>
        <v>#DIV/0!</v>
      </c>
      <c r="BL15" s="290"/>
      <c r="BM15" s="291"/>
      <c r="BN15" s="234"/>
      <c r="BO15" s="139"/>
      <c r="BP15" s="139"/>
      <c r="BQ15" s="139"/>
      <c r="BR15" s="139"/>
    </row>
    <row r="16" spans="2:73" ht="15" customHeight="1" thickBot="1" x14ac:dyDescent="0.2">
      <c r="B16" s="22"/>
      <c r="C16" s="23"/>
      <c r="D16" s="24"/>
      <c r="E16" s="51"/>
      <c r="F16" s="6"/>
      <c r="G16" s="30"/>
      <c r="H16" s="31"/>
      <c r="I16" s="31"/>
      <c r="J16" s="6"/>
      <c r="K16" s="37"/>
      <c r="L16" s="10"/>
      <c r="M16" s="10"/>
      <c r="N16" s="10"/>
      <c r="O16" s="10"/>
      <c r="P16" s="10"/>
      <c r="Q16" s="9"/>
      <c r="R16" s="10"/>
      <c r="S16" s="9"/>
      <c r="T16" s="10"/>
      <c r="U16" s="9"/>
      <c r="V16" s="10"/>
      <c r="W16" s="10"/>
      <c r="X16" s="10"/>
      <c r="Y16" s="10"/>
      <c r="Z16" s="8"/>
    </row>
    <row r="17" spans="2:70" ht="17.25" customHeight="1" x14ac:dyDescent="0.15">
      <c r="B17" s="287" t="s">
        <v>0</v>
      </c>
      <c r="C17" s="288"/>
      <c r="D17" s="223">
        <f>MONTH(EDATE(AE3,2))</f>
        <v>9</v>
      </c>
      <c r="E17" s="145" t="s">
        <v>44</v>
      </c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40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238"/>
      <c r="AG17" s="238"/>
      <c r="AH17" s="239"/>
      <c r="AI17" s="225">
        <f>MONTH(EDATE(AE3,3))</f>
        <v>10</v>
      </c>
      <c r="AJ17" s="145" t="s">
        <v>44</v>
      </c>
      <c r="AK17" s="240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40"/>
      <c r="BB17" s="240"/>
      <c r="BC17" s="240"/>
      <c r="BD17" s="240"/>
      <c r="BE17" s="240"/>
      <c r="BF17" s="240"/>
      <c r="BG17" s="240"/>
      <c r="BH17" s="240"/>
      <c r="BI17" s="240"/>
      <c r="BJ17" s="240"/>
      <c r="BK17" s="240"/>
      <c r="BL17" s="238"/>
      <c r="BM17" s="238"/>
      <c r="BN17" s="296" t="s">
        <v>1</v>
      </c>
      <c r="BO17" s="279"/>
      <c r="BP17" s="279"/>
      <c r="BQ17" s="279"/>
      <c r="BR17" s="280"/>
    </row>
    <row r="18" spans="2:70" ht="15.75" customHeight="1" x14ac:dyDescent="0.15">
      <c r="B18" s="302"/>
      <c r="C18" s="303"/>
      <c r="D18" s="146">
        <f>DATE(YEAR(AE3),MONTH(AE3)+2,1)</f>
        <v>45901</v>
      </c>
      <c r="E18" s="112">
        <f>DATE(YEAR(D18),MONTH(D18),DAY(D18)+1)</f>
        <v>45902</v>
      </c>
      <c r="F18" s="112">
        <f t="shared" ref="F18:BJ18" si="2">DATE(YEAR(E18),MONTH(E18),DAY(E18)+1)</f>
        <v>45903</v>
      </c>
      <c r="G18" s="112">
        <f t="shared" si="2"/>
        <v>45904</v>
      </c>
      <c r="H18" s="112">
        <f t="shared" si="2"/>
        <v>45905</v>
      </c>
      <c r="I18" s="112">
        <f t="shared" si="2"/>
        <v>45906</v>
      </c>
      <c r="J18" s="112">
        <f t="shared" si="2"/>
        <v>45907</v>
      </c>
      <c r="K18" s="112">
        <f t="shared" si="2"/>
        <v>45908</v>
      </c>
      <c r="L18" s="112">
        <f t="shared" si="2"/>
        <v>45909</v>
      </c>
      <c r="M18" s="112">
        <f t="shared" si="2"/>
        <v>45910</v>
      </c>
      <c r="N18" s="112">
        <f t="shared" si="2"/>
        <v>45911</v>
      </c>
      <c r="O18" s="112">
        <f t="shared" si="2"/>
        <v>45912</v>
      </c>
      <c r="P18" s="112">
        <f t="shared" si="2"/>
        <v>45913</v>
      </c>
      <c r="Q18" s="112">
        <f t="shared" si="2"/>
        <v>45914</v>
      </c>
      <c r="R18" s="112">
        <f t="shared" si="2"/>
        <v>45915</v>
      </c>
      <c r="S18" s="112">
        <f t="shared" si="2"/>
        <v>45916</v>
      </c>
      <c r="T18" s="112">
        <f t="shared" si="2"/>
        <v>45917</v>
      </c>
      <c r="U18" s="112">
        <f t="shared" si="2"/>
        <v>45918</v>
      </c>
      <c r="V18" s="112">
        <f t="shared" si="2"/>
        <v>45919</v>
      </c>
      <c r="W18" s="112">
        <f t="shared" si="2"/>
        <v>45920</v>
      </c>
      <c r="X18" s="112">
        <f t="shared" si="2"/>
        <v>45921</v>
      </c>
      <c r="Y18" s="112">
        <f t="shared" si="2"/>
        <v>45922</v>
      </c>
      <c r="Z18" s="112">
        <f t="shared" si="2"/>
        <v>45923</v>
      </c>
      <c r="AA18" s="112">
        <f t="shared" si="2"/>
        <v>45924</v>
      </c>
      <c r="AB18" s="112">
        <f t="shared" si="2"/>
        <v>45925</v>
      </c>
      <c r="AC18" s="112">
        <f t="shared" si="2"/>
        <v>45926</v>
      </c>
      <c r="AD18" s="112">
        <f t="shared" si="2"/>
        <v>45927</v>
      </c>
      <c r="AE18" s="162">
        <f t="shared" si="2"/>
        <v>45928</v>
      </c>
      <c r="AF18" s="112">
        <f>IF(AE18="","",IF(DAY(AE18+1)=1,"",AE18+1))</f>
        <v>45929</v>
      </c>
      <c r="AG18" s="112">
        <f>IF(AF18="","",IF(DAY(AF18+1)=1,"",AF18+1))</f>
        <v>45930</v>
      </c>
      <c r="AH18" s="131" t="str">
        <f>IF(AG18="","",IF(DAY(AG18+1)=1,"",AG18+1))</f>
        <v/>
      </c>
      <c r="AI18" s="181">
        <f>DATE(YEAR(AE3),MONTH(AE3)+3,1)</f>
        <v>45931</v>
      </c>
      <c r="AJ18" s="112">
        <f t="shared" si="2"/>
        <v>45932</v>
      </c>
      <c r="AK18" s="112">
        <f t="shared" si="2"/>
        <v>45933</v>
      </c>
      <c r="AL18" s="112">
        <f t="shared" si="2"/>
        <v>45934</v>
      </c>
      <c r="AM18" s="112">
        <f t="shared" si="2"/>
        <v>45935</v>
      </c>
      <c r="AN18" s="112">
        <f t="shared" si="2"/>
        <v>45936</v>
      </c>
      <c r="AO18" s="112">
        <f t="shared" si="2"/>
        <v>45937</v>
      </c>
      <c r="AP18" s="112">
        <f t="shared" si="2"/>
        <v>45938</v>
      </c>
      <c r="AQ18" s="112">
        <f t="shared" si="2"/>
        <v>45939</v>
      </c>
      <c r="AR18" s="112">
        <f t="shared" si="2"/>
        <v>45940</v>
      </c>
      <c r="AS18" s="112">
        <f t="shared" si="2"/>
        <v>45941</v>
      </c>
      <c r="AT18" s="112">
        <f t="shared" si="2"/>
        <v>45942</v>
      </c>
      <c r="AU18" s="112">
        <f t="shared" si="2"/>
        <v>45943</v>
      </c>
      <c r="AV18" s="112">
        <f t="shared" si="2"/>
        <v>45944</v>
      </c>
      <c r="AW18" s="112">
        <f t="shared" si="2"/>
        <v>45945</v>
      </c>
      <c r="AX18" s="112">
        <f t="shared" si="2"/>
        <v>45946</v>
      </c>
      <c r="AY18" s="112">
        <f t="shared" si="2"/>
        <v>45947</v>
      </c>
      <c r="AZ18" s="112">
        <f t="shared" si="2"/>
        <v>45948</v>
      </c>
      <c r="BA18" s="112">
        <f t="shared" si="2"/>
        <v>45949</v>
      </c>
      <c r="BB18" s="112">
        <f t="shared" si="2"/>
        <v>45950</v>
      </c>
      <c r="BC18" s="112">
        <f t="shared" si="2"/>
        <v>45951</v>
      </c>
      <c r="BD18" s="112">
        <f t="shared" si="2"/>
        <v>45952</v>
      </c>
      <c r="BE18" s="112">
        <f t="shared" si="2"/>
        <v>45953</v>
      </c>
      <c r="BF18" s="112">
        <f t="shared" si="2"/>
        <v>45954</v>
      </c>
      <c r="BG18" s="112">
        <f t="shared" si="2"/>
        <v>45955</v>
      </c>
      <c r="BH18" s="112">
        <f t="shared" si="2"/>
        <v>45956</v>
      </c>
      <c r="BI18" s="112">
        <f t="shared" si="2"/>
        <v>45957</v>
      </c>
      <c r="BJ18" s="112">
        <f t="shared" si="2"/>
        <v>45958</v>
      </c>
      <c r="BK18" s="112">
        <f>IF(BJ18="","",IF(DAY(BJ18+1)=1,"",BJ18+1))</f>
        <v>45959</v>
      </c>
      <c r="BL18" s="112">
        <f>IF(BK18="","",IF(DAY(BK18+1)=1,"",BK18+1))</f>
        <v>45960</v>
      </c>
      <c r="BM18" s="162">
        <f>IF(BL18="","",IF(DAY(BL18+1)=1,"",BL18+1))</f>
        <v>45961</v>
      </c>
      <c r="BN18" s="297"/>
      <c r="BO18" s="281"/>
      <c r="BP18" s="281"/>
      <c r="BQ18" s="281"/>
      <c r="BR18" s="282"/>
    </row>
    <row r="19" spans="2:70" ht="15" customHeight="1" thickBot="1" x14ac:dyDescent="0.2">
      <c r="B19" s="304"/>
      <c r="C19" s="305"/>
      <c r="D19" s="160" t="str">
        <f>TEXT(D18,"aaa")</f>
        <v>月</v>
      </c>
      <c r="E19" s="161" t="str">
        <f t="shared" ref="E19:BM19" si="3">TEXT(E18,"aaa")</f>
        <v>火</v>
      </c>
      <c r="F19" s="161" t="str">
        <f t="shared" si="3"/>
        <v>水</v>
      </c>
      <c r="G19" s="161" t="str">
        <f t="shared" si="3"/>
        <v>木</v>
      </c>
      <c r="H19" s="161" t="str">
        <f t="shared" si="3"/>
        <v>金</v>
      </c>
      <c r="I19" s="161" t="str">
        <f t="shared" si="3"/>
        <v>土</v>
      </c>
      <c r="J19" s="161" t="str">
        <f t="shared" si="3"/>
        <v>日</v>
      </c>
      <c r="K19" s="161" t="str">
        <f t="shared" si="3"/>
        <v>月</v>
      </c>
      <c r="L19" s="161" t="str">
        <f t="shared" si="3"/>
        <v>火</v>
      </c>
      <c r="M19" s="161" t="str">
        <f t="shared" si="3"/>
        <v>水</v>
      </c>
      <c r="N19" s="161" t="str">
        <f t="shared" si="3"/>
        <v>木</v>
      </c>
      <c r="O19" s="161" t="str">
        <f t="shared" si="3"/>
        <v>金</v>
      </c>
      <c r="P19" s="161" t="str">
        <f t="shared" si="3"/>
        <v>土</v>
      </c>
      <c r="Q19" s="161" t="str">
        <f t="shared" si="3"/>
        <v>日</v>
      </c>
      <c r="R19" s="161" t="str">
        <f t="shared" si="3"/>
        <v>月</v>
      </c>
      <c r="S19" s="161" t="str">
        <f t="shared" si="3"/>
        <v>火</v>
      </c>
      <c r="T19" s="161" t="str">
        <f t="shared" si="3"/>
        <v>水</v>
      </c>
      <c r="U19" s="161" t="str">
        <f t="shared" si="3"/>
        <v>木</v>
      </c>
      <c r="V19" s="161" t="str">
        <f t="shared" si="3"/>
        <v>金</v>
      </c>
      <c r="W19" s="161" t="str">
        <f t="shared" si="3"/>
        <v>土</v>
      </c>
      <c r="X19" s="161" t="str">
        <f t="shared" si="3"/>
        <v>日</v>
      </c>
      <c r="Y19" s="161" t="str">
        <f t="shared" si="3"/>
        <v>月</v>
      </c>
      <c r="Z19" s="161" t="str">
        <f t="shared" si="3"/>
        <v>火</v>
      </c>
      <c r="AA19" s="161" t="str">
        <f t="shared" si="3"/>
        <v>水</v>
      </c>
      <c r="AB19" s="161" t="str">
        <f t="shared" si="3"/>
        <v>木</v>
      </c>
      <c r="AC19" s="161" t="str">
        <f t="shared" si="3"/>
        <v>金</v>
      </c>
      <c r="AD19" s="161" t="str">
        <f t="shared" si="3"/>
        <v>土</v>
      </c>
      <c r="AE19" s="163" t="str">
        <f t="shared" si="3"/>
        <v>日</v>
      </c>
      <c r="AF19" s="194" t="str">
        <f t="shared" si="3"/>
        <v>月</v>
      </c>
      <c r="AG19" s="194" t="str">
        <f t="shared" si="3"/>
        <v>火</v>
      </c>
      <c r="AH19" s="195" t="str">
        <f t="shared" si="3"/>
        <v/>
      </c>
      <c r="AI19" s="182" t="str">
        <f t="shared" si="3"/>
        <v>水</v>
      </c>
      <c r="AJ19" s="161" t="str">
        <f t="shared" si="3"/>
        <v>木</v>
      </c>
      <c r="AK19" s="161" t="str">
        <f t="shared" si="3"/>
        <v>金</v>
      </c>
      <c r="AL19" s="161" t="str">
        <f t="shared" si="3"/>
        <v>土</v>
      </c>
      <c r="AM19" s="161" t="str">
        <f t="shared" si="3"/>
        <v>日</v>
      </c>
      <c r="AN19" s="161" t="str">
        <f t="shared" si="3"/>
        <v>月</v>
      </c>
      <c r="AO19" s="161" t="str">
        <f t="shared" si="3"/>
        <v>火</v>
      </c>
      <c r="AP19" s="161" t="str">
        <f t="shared" si="3"/>
        <v>水</v>
      </c>
      <c r="AQ19" s="161" t="str">
        <f t="shared" si="3"/>
        <v>木</v>
      </c>
      <c r="AR19" s="161" t="str">
        <f t="shared" si="3"/>
        <v>金</v>
      </c>
      <c r="AS19" s="161" t="str">
        <f t="shared" si="3"/>
        <v>土</v>
      </c>
      <c r="AT19" s="161" t="str">
        <f t="shared" si="3"/>
        <v>日</v>
      </c>
      <c r="AU19" s="161" t="str">
        <f t="shared" si="3"/>
        <v>月</v>
      </c>
      <c r="AV19" s="161" t="str">
        <f t="shared" si="3"/>
        <v>火</v>
      </c>
      <c r="AW19" s="161" t="str">
        <f t="shared" si="3"/>
        <v>水</v>
      </c>
      <c r="AX19" s="161" t="str">
        <f t="shared" si="3"/>
        <v>木</v>
      </c>
      <c r="AY19" s="161" t="str">
        <f t="shared" si="3"/>
        <v>金</v>
      </c>
      <c r="AZ19" s="161" t="str">
        <f t="shared" si="3"/>
        <v>土</v>
      </c>
      <c r="BA19" s="161" t="str">
        <f t="shared" si="3"/>
        <v>日</v>
      </c>
      <c r="BB19" s="161" t="str">
        <f t="shared" si="3"/>
        <v>月</v>
      </c>
      <c r="BC19" s="161" t="str">
        <f t="shared" si="3"/>
        <v>火</v>
      </c>
      <c r="BD19" s="161" t="str">
        <f t="shared" si="3"/>
        <v>水</v>
      </c>
      <c r="BE19" s="161" t="str">
        <f t="shared" si="3"/>
        <v>木</v>
      </c>
      <c r="BF19" s="161" t="str">
        <f t="shared" si="3"/>
        <v>金</v>
      </c>
      <c r="BG19" s="161" t="str">
        <f t="shared" si="3"/>
        <v>土</v>
      </c>
      <c r="BH19" s="161" t="str">
        <f t="shared" si="3"/>
        <v>日</v>
      </c>
      <c r="BI19" s="161" t="str">
        <f t="shared" si="3"/>
        <v>月</v>
      </c>
      <c r="BJ19" s="161" t="str">
        <f t="shared" si="3"/>
        <v>火</v>
      </c>
      <c r="BK19" s="161" t="str">
        <f t="shared" si="3"/>
        <v>水</v>
      </c>
      <c r="BL19" s="161" t="str">
        <f t="shared" si="3"/>
        <v>木</v>
      </c>
      <c r="BM19" s="161" t="str">
        <f t="shared" si="3"/>
        <v>金</v>
      </c>
      <c r="BN19" s="298"/>
      <c r="BO19" s="283"/>
      <c r="BP19" s="283"/>
      <c r="BQ19" s="283"/>
      <c r="BR19" s="284"/>
    </row>
    <row r="20" spans="2:70" ht="31.5" customHeight="1" thickBot="1" x14ac:dyDescent="0.2">
      <c r="B20" s="292" t="str">
        <f>B7</f>
        <v>休工予定日
（土日）</v>
      </c>
      <c r="C20" s="293"/>
      <c r="D20" s="23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32"/>
      <c r="AI20" s="183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394"/>
      <c r="BN20" s="335"/>
      <c r="BO20" s="274"/>
      <c r="BP20" s="274"/>
      <c r="BQ20" s="274"/>
      <c r="BR20" s="275"/>
    </row>
    <row r="21" spans="2:70" ht="15" customHeight="1" x14ac:dyDescent="0.15">
      <c r="B21" s="294" t="s">
        <v>74</v>
      </c>
      <c r="C21" s="295"/>
      <c r="D21" s="21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64"/>
      <c r="AF21" s="198"/>
      <c r="AG21" s="198"/>
      <c r="AH21" s="200"/>
      <c r="AI21" s="184"/>
      <c r="AJ21" s="121"/>
      <c r="AK21" s="70"/>
      <c r="AL21" s="121"/>
      <c r="AM21" s="70"/>
      <c r="AN21" s="121"/>
      <c r="AO21" s="121"/>
      <c r="AP21" s="121"/>
      <c r="AQ21" s="70"/>
      <c r="AR21" s="70"/>
      <c r="AS21" s="70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64"/>
      <c r="BK21" s="164"/>
      <c r="BL21" s="198"/>
      <c r="BM21" s="199"/>
      <c r="BN21" s="271"/>
      <c r="BO21" s="272"/>
      <c r="BP21" s="272"/>
      <c r="BQ21" s="272"/>
      <c r="BR21" s="273"/>
    </row>
    <row r="22" spans="2:70" ht="15" customHeight="1" x14ac:dyDescent="0.15">
      <c r="B22" s="360" t="s">
        <v>75</v>
      </c>
      <c r="C22" s="361"/>
      <c r="D22" s="148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165"/>
      <c r="AF22" s="72"/>
      <c r="AG22" s="72"/>
      <c r="AH22" s="133"/>
      <c r="AI22" s="185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165"/>
      <c r="BK22" s="165"/>
      <c r="BL22" s="72"/>
      <c r="BM22" s="165"/>
      <c r="BN22" s="330"/>
      <c r="BO22" s="331"/>
      <c r="BP22" s="331"/>
      <c r="BQ22" s="331"/>
      <c r="BR22" s="332"/>
    </row>
    <row r="23" spans="2:70" ht="15" customHeight="1" thickBot="1" x14ac:dyDescent="0.2">
      <c r="B23" s="340"/>
      <c r="C23" s="341"/>
      <c r="D23" s="154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66"/>
      <c r="AF23" s="152"/>
      <c r="AG23" s="152"/>
      <c r="AH23" s="153"/>
      <c r="AI23" s="186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66"/>
      <c r="BK23" s="166"/>
      <c r="BL23" s="152"/>
      <c r="BM23" s="153"/>
      <c r="BN23" s="193"/>
      <c r="BO23" s="61"/>
      <c r="BP23" s="61"/>
      <c r="BQ23" s="61"/>
      <c r="BR23" s="62"/>
    </row>
    <row r="24" spans="2:70" ht="15" customHeight="1" x14ac:dyDescent="0.15">
      <c r="B24" s="333" t="str">
        <f>B11</f>
        <v>休工日●</v>
      </c>
      <c r="C24" s="334"/>
      <c r="D24" s="150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135"/>
      <c r="AI24" s="187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180"/>
      <c r="BL24" s="52"/>
      <c r="BM24" s="167"/>
      <c r="BN24" s="313">
        <f>COUNTIF(D24:BM24,"●")</f>
        <v>0</v>
      </c>
      <c r="BO24" s="314"/>
      <c r="BP24" s="314"/>
      <c r="BQ24" s="314"/>
      <c r="BR24" s="315"/>
    </row>
    <row r="25" spans="2:70" s="55" customFormat="1" ht="15" customHeight="1" thickBot="1" x14ac:dyDescent="0.2">
      <c r="B25" s="304" t="str">
        <f>B12</f>
        <v>対象外×</v>
      </c>
      <c r="C25" s="305"/>
      <c r="D25" s="387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36"/>
      <c r="AI25" s="188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88"/>
      <c r="BN25" s="276">
        <f>COUNTIF(D25:BM25,"×")+COUNTIF(D25:BK25,"△")</f>
        <v>0</v>
      </c>
      <c r="BO25" s="277"/>
      <c r="BP25" s="277"/>
      <c r="BQ25" s="277"/>
      <c r="BR25" s="278"/>
    </row>
    <row r="26" spans="2:70" s="55" customFormat="1" ht="15" customHeight="1" thickBot="1" x14ac:dyDescent="0.2">
      <c r="B26" s="326" t="str">
        <f>B13</f>
        <v>完全週休2日チェック</v>
      </c>
      <c r="C26" s="327"/>
      <c r="D26" s="378" t="str">
        <f>IF(AND($D20="○",D24=""),"NG","")</f>
        <v/>
      </c>
      <c r="E26" s="379" t="str">
        <f>IF(AND($E20="○",E24=""),"NG","")</f>
        <v/>
      </c>
      <c r="F26" s="379" t="str">
        <f>IF(AND($F20="○",F24=""),"NG","")</f>
        <v/>
      </c>
      <c r="G26" s="379" t="str">
        <f>IF(AND($G20="○",G24=""),"NG","")</f>
        <v/>
      </c>
      <c r="H26" s="379" t="str">
        <f>IF(AND($H20="○",H24=""),"NG","")</f>
        <v/>
      </c>
      <c r="I26" s="379" t="str">
        <f>IF(AND($I20="○",I24=""),"NG","")</f>
        <v/>
      </c>
      <c r="J26" s="379" t="str">
        <f>IF(AND($J20="○",J24=""),"NG","")</f>
        <v/>
      </c>
      <c r="K26" s="379" t="str">
        <f>IF(AND($K20="○",K24=""),"NG","")</f>
        <v/>
      </c>
      <c r="L26" s="379" t="str">
        <f>IF(AND($L20="○",L24=""),"NG","")</f>
        <v/>
      </c>
      <c r="M26" s="379" t="str">
        <f>IF(AND($M20="○",M24=""),"NG","")</f>
        <v/>
      </c>
      <c r="N26" s="379" t="str">
        <f>IF(AND($N20="○",N24=""),"NG","")</f>
        <v/>
      </c>
      <c r="O26" s="379" t="str">
        <f>IF(AND($O20="○",O24=""),"NG","")</f>
        <v/>
      </c>
      <c r="P26" s="379" t="str">
        <f>IF(AND($P20="○",P24=""),"NG","")</f>
        <v/>
      </c>
      <c r="Q26" s="379" t="str">
        <f>IF(AND($Q20="○",Q24=""),"NG","")</f>
        <v/>
      </c>
      <c r="R26" s="379" t="str">
        <f>IF(AND($R20="○",R24=""),"NG","")</f>
        <v/>
      </c>
      <c r="S26" s="379" t="str">
        <f>IF(AND($S20="○",S24=""),"NG","")</f>
        <v/>
      </c>
      <c r="T26" s="379" t="str">
        <f>IF(AND($T20="○",T24=""),"NG","")</f>
        <v/>
      </c>
      <c r="U26" s="379" t="str">
        <f>IF(AND($U20="○",U24=""),"NG","")</f>
        <v/>
      </c>
      <c r="V26" s="379" t="str">
        <f>IF(AND($V20="○",V24=""),"NG","")</f>
        <v/>
      </c>
      <c r="W26" s="379" t="str">
        <f>IF(AND($W20="○",W24=""),"NG","")</f>
        <v/>
      </c>
      <c r="X26" s="379" t="str">
        <f>IF(AND($X20="○",X24=""),"NG","")</f>
        <v/>
      </c>
      <c r="Y26" s="379" t="str">
        <f>IF(AND($Y20="○",Y24=""),"NG","")</f>
        <v/>
      </c>
      <c r="Z26" s="379" t="str">
        <f>IF(AND($Z20="○",Z24=""),"NG","")</f>
        <v/>
      </c>
      <c r="AA26" s="379" t="str">
        <f>IF(AND($AA20="○",AA24=""),"NG","")</f>
        <v/>
      </c>
      <c r="AB26" s="379" t="str">
        <f>IF(AND($AB20="○",AB24=""),"NG","")</f>
        <v/>
      </c>
      <c r="AC26" s="379" t="str">
        <f>IF(AND($AC20="○",AC24=""),"NG","")</f>
        <v/>
      </c>
      <c r="AD26" s="379" t="str">
        <f>IF(AND($AD20="○",AD24=""),"NG","")</f>
        <v/>
      </c>
      <c r="AE26" s="379" t="str">
        <f>IF(AND($AE20="○",AE24=""),"NG","")</f>
        <v/>
      </c>
      <c r="AF26" s="379" t="str">
        <f>IF(AND($AF20="○",AF24=""),"NG","")</f>
        <v/>
      </c>
      <c r="AG26" s="379" t="str">
        <f>IF(AND($AG20="○",AG24=""),"NG","")</f>
        <v/>
      </c>
      <c r="AH26" s="380" t="str">
        <f>IF(AND($AH20="○",AH24=""),"NG","")</f>
        <v/>
      </c>
      <c r="AI26" s="381" t="str">
        <f>IF(AND($AI20="○",AI24=""),"NG","")</f>
        <v/>
      </c>
      <c r="AJ26" s="379" t="str">
        <f>IF(AND($AJ20="○",AJ24=""),"NG","")</f>
        <v/>
      </c>
      <c r="AK26" s="379" t="str">
        <f>IF(AND($AK20="○",AK24=""),"NG","")</f>
        <v/>
      </c>
      <c r="AL26" s="379" t="str">
        <f>IF(AND($AL20="○",AL24=""),"NG","")</f>
        <v/>
      </c>
      <c r="AM26" s="379" t="str">
        <f>IF(AND($AM20="○",AM24=""),"NG","")</f>
        <v/>
      </c>
      <c r="AN26" s="379" t="str">
        <f>IF(AND($AN20="○",AN24=""),"NG","")</f>
        <v/>
      </c>
      <c r="AO26" s="379" t="str">
        <f>IF(AND($AO20="○",AO24=""),"NG","")</f>
        <v/>
      </c>
      <c r="AP26" s="379" t="str">
        <f>IF(AND($AP20="○",AP24=""),"NG","")</f>
        <v/>
      </c>
      <c r="AQ26" s="379" t="str">
        <f>IF(AND($AQ20="○",AQ24=""),"NG","")</f>
        <v/>
      </c>
      <c r="AR26" s="379" t="str">
        <f>IF(AND($AR20="○",AR24=""),"NG","")</f>
        <v/>
      </c>
      <c r="AS26" s="379" t="str">
        <f>IF(AND($AS20="○",AS24=""),"NG","")</f>
        <v/>
      </c>
      <c r="AT26" s="379" t="str">
        <f>IF(AND($AT20="○",AT24=""),"NG","")</f>
        <v/>
      </c>
      <c r="AU26" s="379" t="str">
        <f>IF(AND($AU20="○",AU24=""),"NG","")</f>
        <v/>
      </c>
      <c r="AV26" s="379" t="str">
        <f>IF(AND($AV20="○",AV24=""),"NG","")</f>
        <v/>
      </c>
      <c r="AW26" s="379" t="str">
        <f>IF(AND($AW20="○",AW24=""),"NG","")</f>
        <v/>
      </c>
      <c r="AX26" s="379" t="str">
        <f>IF(AND($AX20="○",AX24=""),"NG","")</f>
        <v/>
      </c>
      <c r="AY26" s="379" t="str">
        <f>IF(AND($AY20="○",AY24=""),"NG","")</f>
        <v/>
      </c>
      <c r="AZ26" s="379" t="str">
        <f>IF(AND($AZ20="○",AZ24=""),"NG","")</f>
        <v/>
      </c>
      <c r="BA26" s="379" t="str">
        <f>IF(AND($BA20="○",BA24=""),"NG","")</f>
        <v/>
      </c>
      <c r="BB26" s="379" t="str">
        <f>IF(AND($BB20="○",BB24=""),"NG","")</f>
        <v/>
      </c>
      <c r="BC26" s="379" t="str">
        <f>IF(AND($BC20="○",BC24=""),"NG","")</f>
        <v/>
      </c>
      <c r="BD26" s="379" t="str">
        <f>IF(AND($BD20="○",BD24=""),"NG","")</f>
        <v/>
      </c>
      <c r="BE26" s="379" t="str">
        <f>IF(AND($BE20="○",BE24=""),"NG","")</f>
        <v/>
      </c>
      <c r="BF26" s="379" t="str">
        <f>IF(AND($BF20="○",BF24=""),"NG","")</f>
        <v/>
      </c>
      <c r="BG26" s="379" t="str">
        <f>IF(AND($BG20="○",BG24=""),"NG","")</f>
        <v/>
      </c>
      <c r="BH26" s="379" t="str">
        <f>IF(AND($BH20="○",BH24=""),"NG","")</f>
        <v/>
      </c>
      <c r="BI26" s="379" t="str">
        <f>IF(AND($BI20="○",BI24=""),"NG","")</f>
        <v/>
      </c>
      <c r="BJ26" s="379" t="str">
        <f>IF(AND($BJ20="○",BJ24=""),"NG","")</f>
        <v/>
      </c>
      <c r="BK26" s="379" t="str">
        <f>IF(AND($BK20="○",BK24=""),"NG","")</f>
        <v/>
      </c>
      <c r="BL26" s="379" t="str">
        <f>IF(AND($BL20="○",BL24=""),"NG","")</f>
        <v/>
      </c>
      <c r="BM26" s="379" t="str">
        <f>IF(AND($BM20="○",BM24=""),"NG","")</f>
        <v/>
      </c>
      <c r="BN26" s="382" t="str">
        <f>IF(COUNTIF(D26:BM26,"NG")&gt;0,"NG","OK")</f>
        <v>OK</v>
      </c>
      <c r="BO26" s="383"/>
      <c r="BP26" s="383"/>
      <c r="BQ26" s="383"/>
      <c r="BR26" s="384"/>
    </row>
    <row r="27" spans="2:70" ht="19.5" customHeight="1" thickBot="1" x14ac:dyDescent="0.2">
      <c r="B27" s="237"/>
      <c r="C27" s="246"/>
      <c r="D27" s="342" t="s">
        <v>35</v>
      </c>
      <c r="E27" s="343"/>
      <c r="F27" s="343"/>
      <c r="G27" s="344"/>
      <c r="H27" s="345">
        <f>IF(MONTH(AP3)=D17,AP3-D18+1,DAY(EOMONTH(D18,0)))</f>
        <v>30</v>
      </c>
      <c r="I27" s="346"/>
      <c r="J27" s="347" t="s">
        <v>51</v>
      </c>
      <c r="K27" s="348"/>
      <c r="L27" s="348"/>
      <c r="M27" s="348"/>
      <c r="N27" s="349">
        <f>COUNTIF(D25:AH25,"×")</f>
        <v>0</v>
      </c>
      <c r="O27" s="350"/>
      <c r="P27" s="351" t="s">
        <v>43</v>
      </c>
      <c r="Q27" s="352"/>
      <c r="R27" s="352"/>
      <c r="S27" s="352"/>
      <c r="T27" s="353">
        <f>H27-N27</f>
        <v>30</v>
      </c>
      <c r="U27" s="354"/>
      <c r="V27" s="355" t="str">
        <f>V14</f>
        <v>土日数</v>
      </c>
      <c r="W27" s="356"/>
      <c r="X27" s="356"/>
      <c r="Y27" s="356"/>
      <c r="Z27" s="362">
        <f>COUNTIF(D20:AH20,"○")</f>
        <v>0</v>
      </c>
      <c r="AA27" s="363"/>
      <c r="AB27" s="364" t="s">
        <v>15</v>
      </c>
      <c r="AC27" s="364"/>
      <c r="AD27" s="364"/>
      <c r="AE27" s="365"/>
      <c r="AF27" s="357">
        <f>COUNTIF(D24:AH24,"●")</f>
        <v>0</v>
      </c>
      <c r="AG27" s="358"/>
      <c r="AH27" s="359"/>
      <c r="AI27" s="342" t="s">
        <v>35</v>
      </c>
      <c r="AJ27" s="343"/>
      <c r="AK27" s="343"/>
      <c r="AL27" s="344"/>
      <c r="AM27" s="345">
        <f>IF(MONTH(AP3)=AI17,AP3-AI18+1,DAY(EOMONTH(AI18,0)))</f>
        <v>31</v>
      </c>
      <c r="AN27" s="346"/>
      <c r="AO27" s="347" t="s">
        <v>51</v>
      </c>
      <c r="AP27" s="348"/>
      <c r="AQ27" s="348"/>
      <c r="AR27" s="348"/>
      <c r="AS27" s="349">
        <f>COUNTIF(AI25:BM25,"×")</f>
        <v>0</v>
      </c>
      <c r="AT27" s="350"/>
      <c r="AU27" s="351" t="s">
        <v>43</v>
      </c>
      <c r="AV27" s="352"/>
      <c r="AW27" s="352"/>
      <c r="AX27" s="352"/>
      <c r="AY27" s="353">
        <f>AM27-AS27</f>
        <v>31</v>
      </c>
      <c r="AZ27" s="354"/>
      <c r="BA27" s="355" t="str">
        <f>V14</f>
        <v>土日数</v>
      </c>
      <c r="BB27" s="356"/>
      <c r="BC27" s="356"/>
      <c r="BD27" s="356"/>
      <c r="BE27" s="362">
        <f>COUNTIF(AI20:BM20,"○")</f>
        <v>0</v>
      </c>
      <c r="BF27" s="363"/>
      <c r="BG27" s="364" t="s">
        <v>15</v>
      </c>
      <c r="BH27" s="364"/>
      <c r="BI27" s="364"/>
      <c r="BJ27" s="365"/>
      <c r="BK27" s="357">
        <f>COUNTIF(AI24:BM24,"●")</f>
        <v>0</v>
      </c>
      <c r="BL27" s="358"/>
      <c r="BM27" s="359"/>
      <c r="BN27" s="156"/>
      <c r="BO27" s="139"/>
      <c r="BP27" s="139"/>
      <c r="BQ27" s="139"/>
      <c r="BR27" s="139"/>
    </row>
    <row r="28" spans="2:70" ht="19.5" customHeight="1" thickBot="1" x14ac:dyDescent="0.2">
      <c r="B28" s="237"/>
      <c r="C28" s="246"/>
      <c r="D28" s="252" t="s">
        <v>49</v>
      </c>
      <c r="E28" s="253"/>
      <c r="F28" s="253"/>
      <c r="G28" s="254"/>
      <c r="H28" s="208">
        <f>AF27</f>
        <v>0</v>
      </c>
      <c r="I28" s="205" t="s">
        <v>42</v>
      </c>
      <c r="J28" s="209">
        <f>T27</f>
        <v>30</v>
      </c>
      <c r="K28" s="235" t="s">
        <v>12</v>
      </c>
      <c r="L28" s="258">
        <f>H28/J28*100</f>
        <v>0</v>
      </c>
      <c r="M28" s="258"/>
      <c r="N28" s="235" t="s">
        <v>13</v>
      </c>
      <c r="O28" s="259" t="str">
        <f>IF(L28&gt;28.5,"OK",IF(L28=28.5,"OK",IF(L28&lt;28.5,"NG")))</f>
        <v>NG</v>
      </c>
      <c r="P28" s="260"/>
      <c r="Q28" s="261"/>
      <c r="R28" s="255" t="s">
        <v>50</v>
      </c>
      <c r="S28" s="256"/>
      <c r="T28" s="256"/>
      <c r="U28" s="257"/>
      <c r="V28" s="207">
        <f>AF27</f>
        <v>0</v>
      </c>
      <c r="W28" s="236" t="s">
        <v>42</v>
      </c>
      <c r="X28" s="210">
        <f>Z27</f>
        <v>0</v>
      </c>
      <c r="Y28" s="206" t="s">
        <v>12</v>
      </c>
      <c r="Z28" s="262" t="e">
        <f>V28/X28*100</f>
        <v>#DIV/0!</v>
      </c>
      <c r="AA28" s="262"/>
      <c r="AB28" s="204" t="s">
        <v>13</v>
      </c>
      <c r="AC28" s="263" t="e">
        <f>IF(Z28&gt;100,"OK",IF(Z28=100,"OK",IF(Z28&lt;100,"NG")))</f>
        <v>#DIV/0!</v>
      </c>
      <c r="AD28" s="264"/>
      <c r="AE28" s="265"/>
      <c r="AF28" s="289" t="e">
        <f>IF(OR(L28&gt;=28.5,Z28&gt;=100),"OK","NG")</f>
        <v>#DIV/0!</v>
      </c>
      <c r="AG28" s="290"/>
      <c r="AH28" s="291"/>
      <c r="AI28" s="252" t="s">
        <v>49</v>
      </c>
      <c r="AJ28" s="253"/>
      <c r="AK28" s="253"/>
      <c r="AL28" s="254"/>
      <c r="AM28" s="208">
        <f>BK27</f>
        <v>0</v>
      </c>
      <c r="AN28" s="205" t="s">
        <v>42</v>
      </c>
      <c r="AO28" s="209">
        <f>AY27</f>
        <v>31</v>
      </c>
      <c r="AP28" s="235" t="s">
        <v>12</v>
      </c>
      <c r="AQ28" s="258">
        <f>AM28/AO28*100</f>
        <v>0</v>
      </c>
      <c r="AR28" s="258"/>
      <c r="AS28" s="235" t="s">
        <v>13</v>
      </c>
      <c r="AT28" s="259" t="str">
        <f>IF(AQ28&gt;28.5,"OK",IF(AQ28=28.5,"OK",IF(AQ28&lt;28.5,"NG")))</f>
        <v>NG</v>
      </c>
      <c r="AU28" s="260"/>
      <c r="AV28" s="261"/>
      <c r="AW28" s="255" t="s">
        <v>50</v>
      </c>
      <c r="AX28" s="256"/>
      <c r="AY28" s="256"/>
      <c r="AZ28" s="257"/>
      <c r="BA28" s="207">
        <f>BK27</f>
        <v>0</v>
      </c>
      <c r="BB28" s="236" t="s">
        <v>42</v>
      </c>
      <c r="BC28" s="210">
        <f>BE27</f>
        <v>0</v>
      </c>
      <c r="BD28" s="206" t="s">
        <v>12</v>
      </c>
      <c r="BE28" s="262" t="e">
        <f>BA28/BC28*100</f>
        <v>#DIV/0!</v>
      </c>
      <c r="BF28" s="262"/>
      <c r="BG28" s="204" t="s">
        <v>13</v>
      </c>
      <c r="BH28" s="263" t="e">
        <f>IF(BE28&gt;100,"OK",IF(BE28=100,"OK",IF(BE28&lt;100,"NG")))</f>
        <v>#DIV/0!</v>
      </c>
      <c r="BI28" s="264"/>
      <c r="BJ28" s="265"/>
      <c r="BK28" s="289" t="e">
        <f>IF(OR(AQ28&gt;=28.5,BE28&gt;=100),"OK","NG")</f>
        <v>#DIV/0!</v>
      </c>
      <c r="BL28" s="290"/>
      <c r="BM28" s="291"/>
      <c r="BN28" s="156"/>
      <c r="BO28" s="139"/>
      <c r="BP28" s="139"/>
      <c r="BQ28" s="139"/>
      <c r="BR28" s="139"/>
    </row>
    <row r="29" spans="2:70" ht="12" customHeight="1" thickBot="1" x14ac:dyDescent="0.2">
      <c r="B29" s="22"/>
      <c r="C29" s="23"/>
      <c r="D29" s="24"/>
      <c r="E29" s="29"/>
      <c r="F29" s="6"/>
      <c r="G29" s="30"/>
      <c r="H29" s="31"/>
      <c r="I29" s="32"/>
      <c r="J29" s="6"/>
      <c r="K29" s="37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8"/>
    </row>
    <row r="30" spans="2:70" ht="17.25" customHeight="1" x14ac:dyDescent="0.15">
      <c r="B30" s="287" t="s">
        <v>0</v>
      </c>
      <c r="C30" s="288"/>
      <c r="D30" s="224">
        <f>MONTH(EDATE(AE3,4))</f>
        <v>11</v>
      </c>
      <c r="E30" s="145" t="s">
        <v>44</v>
      </c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38"/>
      <c r="AG30" s="238"/>
      <c r="AH30" s="238"/>
      <c r="AI30" s="223">
        <f>MONTH(EDATE(AE3,5))</f>
        <v>12</v>
      </c>
      <c r="AJ30" s="145" t="s">
        <v>44</v>
      </c>
      <c r="AK30" s="240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40"/>
      <c r="BB30" s="240"/>
      <c r="BC30" s="240"/>
      <c r="BD30" s="240"/>
      <c r="BE30" s="240"/>
      <c r="BF30" s="240"/>
      <c r="BG30" s="240"/>
      <c r="BH30" s="240"/>
      <c r="BI30" s="240"/>
      <c r="BJ30" s="240"/>
      <c r="BK30" s="240"/>
      <c r="BL30" s="238"/>
      <c r="BM30" s="239"/>
      <c r="BN30" s="279" t="s">
        <v>1</v>
      </c>
      <c r="BO30" s="279"/>
      <c r="BP30" s="279"/>
      <c r="BQ30" s="279"/>
      <c r="BR30" s="280"/>
    </row>
    <row r="31" spans="2:70" ht="15" customHeight="1" x14ac:dyDescent="0.15">
      <c r="B31" s="302"/>
      <c r="C31" s="303"/>
      <c r="D31" s="146">
        <f>DATE(YEAR(AE3),MONTH(AE3)+4,1)</f>
        <v>45962</v>
      </c>
      <c r="E31" s="112">
        <f>DATE(YEAR(D31),MONTH(D31),DAY(D31)+1)</f>
        <v>45963</v>
      </c>
      <c r="F31" s="112">
        <f t="shared" ref="F31:BJ31" si="4">DATE(YEAR(E31),MONTH(E31),DAY(E31)+1)</f>
        <v>45964</v>
      </c>
      <c r="G31" s="112">
        <f t="shared" si="4"/>
        <v>45965</v>
      </c>
      <c r="H31" s="112">
        <f t="shared" si="4"/>
        <v>45966</v>
      </c>
      <c r="I31" s="112">
        <f t="shared" si="4"/>
        <v>45967</v>
      </c>
      <c r="J31" s="112">
        <f t="shared" si="4"/>
        <v>45968</v>
      </c>
      <c r="K31" s="112">
        <f t="shared" si="4"/>
        <v>45969</v>
      </c>
      <c r="L31" s="112">
        <f t="shared" si="4"/>
        <v>45970</v>
      </c>
      <c r="M31" s="112">
        <f t="shared" si="4"/>
        <v>45971</v>
      </c>
      <c r="N31" s="112">
        <f t="shared" si="4"/>
        <v>45972</v>
      </c>
      <c r="O31" s="112">
        <f t="shared" si="4"/>
        <v>45973</v>
      </c>
      <c r="P31" s="112">
        <f t="shared" si="4"/>
        <v>45974</v>
      </c>
      <c r="Q31" s="112">
        <f t="shared" si="4"/>
        <v>45975</v>
      </c>
      <c r="R31" s="112">
        <f t="shared" si="4"/>
        <v>45976</v>
      </c>
      <c r="S31" s="112">
        <f t="shared" si="4"/>
        <v>45977</v>
      </c>
      <c r="T31" s="112">
        <f t="shared" si="4"/>
        <v>45978</v>
      </c>
      <c r="U31" s="112">
        <f t="shared" si="4"/>
        <v>45979</v>
      </c>
      <c r="V31" s="112">
        <f t="shared" si="4"/>
        <v>45980</v>
      </c>
      <c r="W31" s="112">
        <f t="shared" si="4"/>
        <v>45981</v>
      </c>
      <c r="X31" s="112">
        <f t="shared" si="4"/>
        <v>45982</v>
      </c>
      <c r="Y31" s="112">
        <f t="shared" si="4"/>
        <v>45983</v>
      </c>
      <c r="Z31" s="112">
        <f t="shared" si="4"/>
        <v>45984</v>
      </c>
      <c r="AA31" s="112">
        <f t="shared" si="4"/>
        <v>45985</v>
      </c>
      <c r="AB31" s="112">
        <f t="shared" si="4"/>
        <v>45986</v>
      </c>
      <c r="AC31" s="112">
        <f t="shared" si="4"/>
        <v>45987</v>
      </c>
      <c r="AD31" s="112">
        <f t="shared" si="4"/>
        <v>45988</v>
      </c>
      <c r="AE31" s="162">
        <f t="shared" si="4"/>
        <v>45989</v>
      </c>
      <c r="AF31" s="112">
        <f>IF(AE31="","",IF(DAY(AE31+1)=1,"",AE31+1))</f>
        <v>45990</v>
      </c>
      <c r="AG31" s="112">
        <f>IF(AF31="","",IF(DAY(AF31+1)=1,"",AF31+1))</f>
        <v>45991</v>
      </c>
      <c r="AH31" s="131" t="str">
        <f>IF(AG31="","",IF(DAY(AG31+1)=1,"",AG31+1))</f>
        <v/>
      </c>
      <c r="AI31" s="181">
        <f>DATE(YEAR(AE3),MONTH(AE3)+5,1)</f>
        <v>45992</v>
      </c>
      <c r="AJ31" s="112">
        <f t="shared" si="4"/>
        <v>45993</v>
      </c>
      <c r="AK31" s="112">
        <f t="shared" si="4"/>
        <v>45994</v>
      </c>
      <c r="AL31" s="112">
        <f t="shared" si="4"/>
        <v>45995</v>
      </c>
      <c r="AM31" s="112">
        <f t="shared" si="4"/>
        <v>45996</v>
      </c>
      <c r="AN31" s="112">
        <f t="shared" si="4"/>
        <v>45997</v>
      </c>
      <c r="AO31" s="112">
        <f t="shared" si="4"/>
        <v>45998</v>
      </c>
      <c r="AP31" s="112">
        <f t="shared" si="4"/>
        <v>45999</v>
      </c>
      <c r="AQ31" s="112">
        <f t="shared" si="4"/>
        <v>46000</v>
      </c>
      <c r="AR31" s="112">
        <f t="shared" si="4"/>
        <v>46001</v>
      </c>
      <c r="AS31" s="112">
        <f t="shared" si="4"/>
        <v>46002</v>
      </c>
      <c r="AT31" s="112">
        <f t="shared" si="4"/>
        <v>46003</v>
      </c>
      <c r="AU31" s="112">
        <f t="shared" si="4"/>
        <v>46004</v>
      </c>
      <c r="AV31" s="112">
        <f t="shared" si="4"/>
        <v>46005</v>
      </c>
      <c r="AW31" s="112">
        <f t="shared" si="4"/>
        <v>46006</v>
      </c>
      <c r="AX31" s="112">
        <f t="shared" si="4"/>
        <v>46007</v>
      </c>
      <c r="AY31" s="112">
        <f t="shared" si="4"/>
        <v>46008</v>
      </c>
      <c r="AZ31" s="112">
        <f t="shared" si="4"/>
        <v>46009</v>
      </c>
      <c r="BA31" s="112">
        <f t="shared" si="4"/>
        <v>46010</v>
      </c>
      <c r="BB31" s="112">
        <f t="shared" si="4"/>
        <v>46011</v>
      </c>
      <c r="BC31" s="112">
        <f t="shared" si="4"/>
        <v>46012</v>
      </c>
      <c r="BD31" s="112">
        <f t="shared" si="4"/>
        <v>46013</v>
      </c>
      <c r="BE31" s="112">
        <f t="shared" si="4"/>
        <v>46014</v>
      </c>
      <c r="BF31" s="112">
        <f t="shared" si="4"/>
        <v>46015</v>
      </c>
      <c r="BG31" s="112">
        <f t="shared" si="4"/>
        <v>46016</v>
      </c>
      <c r="BH31" s="112">
        <f t="shared" si="4"/>
        <v>46017</v>
      </c>
      <c r="BI31" s="112">
        <f t="shared" si="4"/>
        <v>46018</v>
      </c>
      <c r="BJ31" s="112">
        <f t="shared" si="4"/>
        <v>46019</v>
      </c>
      <c r="BK31" s="112">
        <f>IF(BJ31="","",IF(DAY(BJ31+1)=1,"",BJ31+1))</f>
        <v>46020</v>
      </c>
      <c r="BL31" s="112">
        <f>IF(BK31="","",IF(DAY(BK31+1)=1,"",BK31+1))</f>
        <v>46021</v>
      </c>
      <c r="BM31" s="131">
        <f>IF(BL31="","",IF(DAY(BL31+1)=1,"",BL31+1))</f>
        <v>46022</v>
      </c>
      <c r="BN31" s="281"/>
      <c r="BO31" s="281"/>
      <c r="BP31" s="281"/>
      <c r="BQ31" s="281"/>
      <c r="BR31" s="282"/>
    </row>
    <row r="32" spans="2:70" ht="15" customHeight="1" thickBot="1" x14ac:dyDescent="0.2">
      <c r="B32" s="304"/>
      <c r="C32" s="305"/>
      <c r="D32" s="160" t="str">
        <f>TEXT(D31,"aaa")</f>
        <v>土</v>
      </c>
      <c r="E32" s="161" t="str">
        <f t="shared" ref="E32:BM32" si="5">TEXT(E31,"aaa")</f>
        <v>日</v>
      </c>
      <c r="F32" s="161" t="str">
        <f t="shared" si="5"/>
        <v>月</v>
      </c>
      <c r="G32" s="161" t="str">
        <f t="shared" si="5"/>
        <v>火</v>
      </c>
      <c r="H32" s="161" t="str">
        <f t="shared" si="5"/>
        <v>水</v>
      </c>
      <c r="I32" s="161" t="str">
        <f t="shared" si="5"/>
        <v>木</v>
      </c>
      <c r="J32" s="161" t="str">
        <f t="shared" si="5"/>
        <v>金</v>
      </c>
      <c r="K32" s="161" t="str">
        <f t="shared" si="5"/>
        <v>土</v>
      </c>
      <c r="L32" s="161" t="str">
        <f t="shared" si="5"/>
        <v>日</v>
      </c>
      <c r="M32" s="161" t="str">
        <f t="shared" si="5"/>
        <v>月</v>
      </c>
      <c r="N32" s="161" t="str">
        <f t="shared" si="5"/>
        <v>火</v>
      </c>
      <c r="O32" s="161" t="str">
        <f t="shared" si="5"/>
        <v>水</v>
      </c>
      <c r="P32" s="161" t="str">
        <f t="shared" si="5"/>
        <v>木</v>
      </c>
      <c r="Q32" s="161" t="str">
        <f t="shared" si="5"/>
        <v>金</v>
      </c>
      <c r="R32" s="161" t="str">
        <f t="shared" si="5"/>
        <v>土</v>
      </c>
      <c r="S32" s="161" t="str">
        <f t="shared" si="5"/>
        <v>日</v>
      </c>
      <c r="T32" s="161" t="str">
        <f t="shared" si="5"/>
        <v>月</v>
      </c>
      <c r="U32" s="161" t="str">
        <f t="shared" si="5"/>
        <v>火</v>
      </c>
      <c r="V32" s="161" t="str">
        <f t="shared" si="5"/>
        <v>水</v>
      </c>
      <c r="W32" s="161" t="str">
        <f t="shared" si="5"/>
        <v>木</v>
      </c>
      <c r="X32" s="161" t="str">
        <f t="shared" si="5"/>
        <v>金</v>
      </c>
      <c r="Y32" s="161" t="str">
        <f t="shared" si="5"/>
        <v>土</v>
      </c>
      <c r="Z32" s="161" t="str">
        <f t="shared" si="5"/>
        <v>日</v>
      </c>
      <c r="AA32" s="161" t="str">
        <f t="shared" si="5"/>
        <v>月</v>
      </c>
      <c r="AB32" s="161" t="str">
        <f t="shared" si="5"/>
        <v>火</v>
      </c>
      <c r="AC32" s="161" t="str">
        <f t="shared" si="5"/>
        <v>水</v>
      </c>
      <c r="AD32" s="161" t="str">
        <f t="shared" si="5"/>
        <v>木</v>
      </c>
      <c r="AE32" s="163" t="str">
        <f t="shared" si="5"/>
        <v>金</v>
      </c>
      <c r="AF32" s="194" t="str">
        <f t="shared" si="5"/>
        <v>土</v>
      </c>
      <c r="AG32" s="194" t="str">
        <f t="shared" si="5"/>
        <v>日</v>
      </c>
      <c r="AH32" s="195" t="str">
        <f t="shared" si="5"/>
        <v/>
      </c>
      <c r="AI32" s="182" t="str">
        <f t="shared" si="5"/>
        <v>月</v>
      </c>
      <c r="AJ32" s="161" t="str">
        <f t="shared" si="5"/>
        <v>火</v>
      </c>
      <c r="AK32" s="161" t="str">
        <f t="shared" si="5"/>
        <v>水</v>
      </c>
      <c r="AL32" s="161" t="str">
        <f t="shared" si="5"/>
        <v>木</v>
      </c>
      <c r="AM32" s="161" t="str">
        <f t="shared" si="5"/>
        <v>金</v>
      </c>
      <c r="AN32" s="161" t="str">
        <f t="shared" si="5"/>
        <v>土</v>
      </c>
      <c r="AO32" s="161" t="str">
        <f t="shared" si="5"/>
        <v>日</v>
      </c>
      <c r="AP32" s="161" t="str">
        <f t="shared" si="5"/>
        <v>月</v>
      </c>
      <c r="AQ32" s="161" t="str">
        <f t="shared" si="5"/>
        <v>火</v>
      </c>
      <c r="AR32" s="161" t="str">
        <f t="shared" si="5"/>
        <v>水</v>
      </c>
      <c r="AS32" s="161" t="str">
        <f t="shared" si="5"/>
        <v>木</v>
      </c>
      <c r="AT32" s="161" t="str">
        <f t="shared" si="5"/>
        <v>金</v>
      </c>
      <c r="AU32" s="161" t="str">
        <f t="shared" si="5"/>
        <v>土</v>
      </c>
      <c r="AV32" s="161" t="str">
        <f t="shared" si="5"/>
        <v>日</v>
      </c>
      <c r="AW32" s="161" t="str">
        <f t="shared" si="5"/>
        <v>月</v>
      </c>
      <c r="AX32" s="161" t="str">
        <f t="shared" si="5"/>
        <v>火</v>
      </c>
      <c r="AY32" s="161" t="str">
        <f t="shared" si="5"/>
        <v>水</v>
      </c>
      <c r="AZ32" s="161" t="str">
        <f t="shared" si="5"/>
        <v>木</v>
      </c>
      <c r="BA32" s="161" t="str">
        <f t="shared" si="5"/>
        <v>金</v>
      </c>
      <c r="BB32" s="161" t="str">
        <f t="shared" si="5"/>
        <v>土</v>
      </c>
      <c r="BC32" s="161" t="str">
        <f t="shared" si="5"/>
        <v>日</v>
      </c>
      <c r="BD32" s="161" t="str">
        <f t="shared" si="5"/>
        <v>月</v>
      </c>
      <c r="BE32" s="161" t="str">
        <f t="shared" si="5"/>
        <v>火</v>
      </c>
      <c r="BF32" s="161" t="str">
        <f t="shared" si="5"/>
        <v>水</v>
      </c>
      <c r="BG32" s="161" t="str">
        <f t="shared" si="5"/>
        <v>木</v>
      </c>
      <c r="BH32" s="161" t="str">
        <f t="shared" si="5"/>
        <v>金</v>
      </c>
      <c r="BI32" s="161" t="str">
        <f t="shared" si="5"/>
        <v>土</v>
      </c>
      <c r="BJ32" s="161" t="str">
        <f t="shared" si="5"/>
        <v>日</v>
      </c>
      <c r="BK32" s="161" t="str">
        <f t="shared" si="5"/>
        <v>月</v>
      </c>
      <c r="BL32" s="194" t="str">
        <f t="shared" si="5"/>
        <v>火</v>
      </c>
      <c r="BM32" s="195" t="str">
        <f t="shared" si="5"/>
        <v>水</v>
      </c>
      <c r="BN32" s="283"/>
      <c r="BO32" s="283"/>
      <c r="BP32" s="283"/>
      <c r="BQ32" s="283"/>
      <c r="BR32" s="284"/>
    </row>
    <row r="33" spans="2:73" ht="31.5" customHeight="1" thickBot="1" x14ac:dyDescent="0.2">
      <c r="B33" s="292" t="str">
        <f>B7</f>
        <v>休工予定日
（土日）</v>
      </c>
      <c r="C33" s="293"/>
      <c r="D33" s="23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83"/>
      <c r="AI33" s="23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32"/>
      <c r="BN33" s="274"/>
      <c r="BO33" s="274"/>
      <c r="BP33" s="274"/>
      <c r="BQ33" s="274"/>
      <c r="BR33" s="275"/>
    </row>
    <row r="34" spans="2:73" ht="15" customHeight="1" x14ac:dyDescent="0.15">
      <c r="B34" s="294"/>
      <c r="C34" s="295"/>
      <c r="D34" s="147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168"/>
      <c r="AF34" s="202"/>
      <c r="AG34" s="202"/>
      <c r="AH34" s="203"/>
      <c r="AI34" s="184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168"/>
      <c r="BK34" s="168"/>
      <c r="BL34" s="202"/>
      <c r="BM34" s="203"/>
      <c r="BN34" s="272"/>
      <c r="BO34" s="272"/>
      <c r="BP34" s="272"/>
      <c r="BQ34" s="272"/>
      <c r="BR34" s="273"/>
    </row>
    <row r="35" spans="2:73" ht="15" customHeight="1" x14ac:dyDescent="0.15">
      <c r="B35" s="309"/>
      <c r="C35" s="310"/>
      <c r="D35" s="148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165"/>
      <c r="AF35" s="72"/>
      <c r="AG35" s="72"/>
      <c r="AH35" s="133"/>
      <c r="AI35" s="185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65"/>
      <c r="BK35" s="165"/>
      <c r="BL35" s="72"/>
      <c r="BM35" s="133"/>
      <c r="BN35" s="331"/>
      <c r="BO35" s="331"/>
      <c r="BP35" s="331"/>
      <c r="BQ35" s="331"/>
      <c r="BR35" s="332"/>
    </row>
    <row r="36" spans="2:73" ht="15" customHeight="1" thickBot="1" x14ac:dyDescent="0.2">
      <c r="B36" s="336"/>
      <c r="C36" s="337"/>
      <c r="D36" s="149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169"/>
      <c r="AF36" s="71"/>
      <c r="AG36" s="71"/>
      <c r="AH36" s="201"/>
      <c r="AI36" s="196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169"/>
      <c r="BK36" s="169"/>
      <c r="BL36" s="71"/>
      <c r="BM36" s="134"/>
      <c r="BN36" s="58"/>
      <c r="BO36" s="59"/>
      <c r="BP36" s="59"/>
      <c r="BQ36" s="59"/>
      <c r="BR36" s="60"/>
    </row>
    <row r="37" spans="2:73" ht="15" customHeight="1" x14ac:dyDescent="0.15">
      <c r="B37" s="311" t="str">
        <f>B24</f>
        <v>休工日●</v>
      </c>
      <c r="C37" s="312"/>
      <c r="D37" s="150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155"/>
      <c r="AI37" s="187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167"/>
      <c r="BK37" s="167"/>
      <c r="BL37" s="52"/>
      <c r="BM37" s="135"/>
      <c r="BN37" s="338">
        <f>COUNTIF(D37:BM37,"●")</f>
        <v>0</v>
      </c>
      <c r="BO37" s="338"/>
      <c r="BP37" s="338"/>
      <c r="BQ37" s="338"/>
      <c r="BR37" s="339"/>
    </row>
    <row r="38" spans="2:73" s="55" customFormat="1" ht="15" customHeight="1" thickBot="1" x14ac:dyDescent="0.2">
      <c r="B38" s="304" t="str">
        <f>B25</f>
        <v>対象外×</v>
      </c>
      <c r="C38" s="305"/>
      <c r="D38" s="388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389"/>
      <c r="AI38" s="197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389"/>
      <c r="BN38" s="266">
        <f>COUNTIF(D38:BM38,"×")+COUNTIF(D38:BK38,"△")</f>
        <v>0</v>
      </c>
      <c r="BO38" s="266"/>
      <c r="BP38" s="266"/>
      <c r="BQ38" s="266"/>
      <c r="BR38" s="267"/>
    </row>
    <row r="39" spans="2:73" s="55" customFormat="1" ht="15" customHeight="1" thickBot="1" x14ac:dyDescent="0.2">
      <c r="B39" s="326" t="str">
        <f>B13</f>
        <v>完全週休2日チェック</v>
      </c>
      <c r="C39" s="327"/>
      <c r="D39" s="378" t="str">
        <f>IF(AND($D33="○",D37=""),"NG","")</f>
        <v/>
      </c>
      <c r="E39" s="379" t="str">
        <f>IF(AND($E33="○",E37=""),"NG","")</f>
        <v/>
      </c>
      <c r="F39" s="379" t="str">
        <f>IF(AND($F33="○",F37=""),"NG","")</f>
        <v/>
      </c>
      <c r="G39" s="379" t="str">
        <f>IF(AND($G33="○",G37=""),"NG","")</f>
        <v/>
      </c>
      <c r="H39" s="379" t="str">
        <f>IF(AND($H33="○",H37=""),"NG","")</f>
        <v/>
      </c>
      <c r="I39" s="379" t="str">
        <f>IF(AND($I33="○",I37=""),"NG","")</f>
        <v/>
      </c>
      <c r="J39" s="379" t="str">
        <f>IF(AND($J33="○",J37=""),"NG","")</f>
        <v/>
      </c>
      <c r="K39" s="379" t="str">
        <f>IF(AND($K33="○",K37=""),"NG","")</f>
        <v/>
      </c>
      <c r="L39" s="379" t="str">
        <f>IF(AND($L33="○",L37=""),"NG","")</f>
        <v/>
      </c>
      <c r="M39" s="379" t="str">
        <f>IF(AND($M33="○",M37=""),"NG","")</f>
        <v/>
      </c>
      <c r="N39" s="379" t="str">
        <f>IF(AND($N33="○",N37=""),"NG","")</f>
        <v/>
      </c>
      <c r="O39" s="379" t="str">
        <f>IF(AND($O33="○",O37=""),"NG","")</f>
        <v/>
      </c>
      <c r="P39" s="379" t="str">
        <f>IF(AND($P33="○",P37=""),"NG","")</f>
        <v/>
      </c>
      <c r="Q39" s="379" t="str">
        <f>IF(AND($Q33="○",Q37=""),"NG","")</f>
        <v/>
      </c>
      <c r="R39" s="379" t="str">
        <f>IF(AND($R33="○",R37=""),"NG","")</f>
        <v/>
      </c>
      <c r="S39" s="379" t="str">
        <f>IF(AND($S33="○",S37=""),"NG","")</f>
        <v/>
      </c>
      <c r="T39" s="379" t="str">
        <f>IF(AND($T33="○",T37=""),"NG","")</f>
        <v/>
      </c>
      <c r="U39" s="379" t="str">
        <f>IF(AND($U33="○",U37=""),"NG","")</f>
        <v/>
      </c>
      <c r="V39" s="379" t="str">
        <f>IF(AND($V33="○",V37=""),"NG","")</f>
        <v/>
      </c>
      <c r="W39" s="379" t="str">
        <f>IF(AND($W33="○",W37=""),"NG","")</f>
        <v/>
      </c>
      <c r="X39" s="379" t="str">
        <f>IF(AND($X33="○",X37=""),"NG","")</f>
        <v/>
      </c>
      <c r="Y39" s="379" t="str">
        <f>IF(AND($Y33="○",Y37=""),"NG","")</f>
        <v/>
      </c>
      <c r="Z39" s="379" t="str">
        <f>IF(AND($Z33="○",Z37=""),"NG","")</f>
        <v/>
      </c>
      <c r="AA39" s="379" t="str">
        <f>IF(AND($AA33="○",AA37=""),"NG","")</f>
        <v/>
      </c>
      <c r="AB39" s="379" t="str">
        <f>IF(AND($AB33="○",AB37=""),"NG","")</f>
        <v/>
      </c>
      <c r="AC39" s="379" t="str">
        <f>IF(AND($AC33="○",AC37=""),"NG","")</f>
        <v/>
      </c>
      <c r="AD39" s="379" t="str">
        <f>IF(AND($AD33="○",AD37=""),"NG","")</f>
        <v/>
      </c>
      <c r="AE39" s="379" t="str">
        <f>IF(AND($AE33="○",AE37=""),"NG","")</f>
        <v/>
      </c>
      <c r="AF39" s="379" t="str">
        <f>IF(AND($AF33="○",AF37=""),"NG","")</f>
        <v/>
      </c>
      <c r="AG39" s="379" t="str">
        <f>IF(AND($AG33="○",AG37=""),"NG","")</f>
        <v/>
      </c>
      <c r="AH39" s="380" t="str">
        <f>IF(AND($AH33="○",AH37=""),"NG","")</f>
        <v/>
      </c>
      <c r="AI39" s="378" t="str">
        <f>IF(AND($AI33="○",AI37=""),"NG","")</f>
        <v/>
      </c>
      <c r="AJ39" s="379" t="str">
        <f>IF(AND($AJ33="○",AJ37=""),"NG","")</f>
        <v/>
      </c>
      <c r="AK39" s="379" t="str">
        <f>IF(AND($AK33="○",AK37=""),"NG","")</f>
        <v/>
      </c>
      <c r="AL39" s="379" t="str">
        <f>IF(AND($AL33="○",AL37=""),"NG","")</f>
        <v/>
      </c>
      <c r="AM39" s="379" t="str">
        <f>IF(AND($AM33="○",AM37=""),"NG","")</f>
        <v/>
      </c>
      <c r="AN39" s="379" t="str">
        <f>IF(AND($AN33="○",AN37=""),"NG","")</f>
        <v/>
      </c>
      <c r="AO39" s="379" t="str">
        <f>IF(AND($AO33="○",AO37=""),"NG","")</f>
        <v/>
      </c>
      <c r="AP39" s="379" t="str">
        <f>IF(AND($AP33="○",AP37=""),"NG","")</f>
        <v/>
      </c>
      <c r="AQ39" s="379" t="str">
        <f>IF(AND($AQ33="○",AQ37=""),"NG","")</f>
        <v/>
      </c>
      <c r="AR39" s="379" t="str">
        <f>IF(AND($AR33="○",AR37=""),"NG","")</f>
        <v/>
      </c>
      <c r="AS39" s="379" t="str">
        <f>IF(AND($AS33="○",AS37=""),"NG","")</f>
        <v/>
      </c>
      <c r="AT39" s="379" t="str">
        <f>IF(AND($AT33="○",AT37=""),"NG","")</f>
        <v/>
      </c>
      <c r="AU39" s="379" t="str">
        <f>IF(AND($AU33="○",AU37=""),"NG","")</f>
        <v/>
      </c>
      <c r="AV39" s="379" t="str">
        <f>IF(AND($AV33="○",AV37=""),"NG","")</f>
        <v/>
      </c>
      <c r="AW39" s="379" t="str">
        <f>IF(AND($AW33="○",AW37=""),"NG","")</f>
        <v/>
      </c>
      <c r="AX39" s="379" t="str">
        <f>IF(AND($AX33="○",AX37=""),"NG","")</f>
        <v/>
      </c>
      <c r="AY39" s="379" t="str">
        <f>IF(AND($AY33="○",AY37=""),"NG","")</f>
        <v/>
      </c>
      <c r="AZ39" s="379" t="str">
        <f>IF(AND($AZ33="○",AZ37=""),"NG","")</f>
        <v/>
      </c>
      <c r="BA39" s="379" t="str">
        <f>IF(AND($BA33="○",BA37=""),"NG","")</f>
        <v/>
      </c>
      <c r="BB39" s="379" t="str">
        <f>IF(AND($BB33="○",BB37=""),"NG","")</f>
        <v/>
      </c>
      <c r="BC39" s="379" t="str">
        <f>IF(AND($BC33="○",BC37=""),"NG","")</f>
        <v/>
      </c>
      <c r="BD39" s="379" t="str">
        <f>IF(AND($BD33="○",BD37=""),"NG","")</f>
        <v/>
      </c>
      <c r="BE39" s="379" t="str">
        <f>IF(AND($BE33="○",BE37=""),"NG","")</f>
        <v/>
      </c>
      <c r="BF39" s="379" t="str">
        <f>IF(AND($BF33="○",BF37=""),"NG","")</f>
        <v/>
      </c>
      <c r="BG39" s="379" t="str">
        <f>IF(AND($BG33="○",BG37=""),"NG","")</f>
        <v/>
      </c>
      <c r="BH39" s="379" t="str">
        <f>IF(AND($BH33="○",BH37=""),"NG","")</f>
        <v/>
      </c>
      <c r="BI39" s="379" t="str">
        <f>IF(AND($BI33="○",BI37=""),"NG","")</f>
        <v/>
      </c>
      <c r="BJ39" s="379" t="str">
        <f>IF(AND($BJ33="○",BJ37=""),"NG","")</f>
        <v/>
      </c>
      <c r="BK39" s="379" t="str">
        <f>IF(AND($BK33="○",BK37=""),"NG","")</f>
        <v/>
      </c>
      <c r="BL39" s="379" t="str">
        <f>IF(AND($BL33="○",BL37=""),"NG","")</f>
        <v/>
      </c>
      <c r="BM39" s="380" t="str">
        <f>IF(AND($BM33="○",BM37=""),"NG","")</f>
        <v/>
      </c>
      <c r="BN39" s="382" t="str">
        <f>IF(COUNTIF(D39:BM39,"NG")&gt;0,"NG","OK")</f>
        <v>OK</v>
      </c>
      <c r="BO39" s="383"/>
      <c r="BP39" s="383"/>
      <c r="BQ39" s="383"/>
      <c r="BR39" s="384"/>
    </row>
    <row r="40" spans="2:73" ht="19.5" customHeight="1" thickBot="1" x14ac:dyDescent="0.2">
      <c r="B40" s="237"/>
      <c r="C40" s="246"/>
      <c r="D40" s="342" t="s">
        <v>35</v>
      </c>
      <c r="E40" s="343"/>
      <c r="F40" s="343"/>
      <c r="G40" s="344"/>
      <c r="H40" s="345">
        <f>IF(MONTH(AP3)=D30,AP3-D31+1,DAY(EOMONTH(D31,0)))</f>
        <v>30</v>
      </c>
      <c r="I40" s="346"/>
      <c r="J40" s="347" t="s">
        <v>51</v>
      </c>
      <c r="K40" s="348"/>
      <c r="L40" s="348"/>
      <c r="M40" s="348"/>
      <c r="N40" s="349">
        <f>COUNTIF(D38:AH38,"×")</f>
        <v>0</v>
      </c>
      <c r="O40" s="350"/>
      <c r="P40" s="351" t="s">
        <v>43</v>
      </c>
      <c r="Q40" s="352"/>
      <c r="R40" s="352"/>
      <c r="S40" s="352"/>
      <c r="T40" s="353">
        <f>H40-N40</f>
        <v>30</v>
      </c>
      <c r="U40" s="354"/>
      <c r="V40" s="355" t="str">
        <f>V14</f>
        <v>土日数</v>
      </c>
      <c r="W40" s="356"/>
      <c r="X40" s="356"/>
      <c r="Y40" s="356"/>
      <c r="Z40" s="362">
        <f>COUNTIF(D33:AH33,"○")</f>
        <v>0</v>
      </c>
      <c r="AA40" s="363"/>
      <c r="AB40" s="364" t="s">
        <v>15</v>
      </c>
      <c r="AC40" s="364"/>
      <c r="AD40" s="364"/>
      <c r="AE40" s="365"/>
      <c r="AF40" s="357">
        <f>COUNTIF(D37:AH37,"●")</f>
        <v>0</v>
      </c>
      <c r="AG40" s="358"/>
      <c r="AH40" s="359"/>
      <c r="AI40" s="342" t="s">
        <v>35</v>
      </c>
      <c r="AJ40" s="343"/>
      <c r="AK40" s="343"/>
      <c r="AL40" s="344"/>
      <c r="AM40" s="345">
        <f>IF(MONTH(AP3)=AI30,AP3-AI31+1,DAY(EOMONTH(AI31,0)))</f>
        <v>25</v>
      </c>
      <c r="AN40" s="346"/>
      <c r="AO40" s="347" t="s">
        <v>51</v>
      </c>
      <c r="AP40" s="348"/>
      <c r="AQ40" s="348"/>
      <c r="AR40" s="348"/>
      <c r="AS40" s="349">
        <f>COUNTIF(AI38:BM38,"×")</f>
        <v>0</v>
      </c>
      <c r="AT40" s="350"/>
      <c r="AU40" s="351" t="s">
        <v>43</v>
      </c>
      <c r="AV40" s="352"/>
      <c r="AW40" s="352"/>
      <c r="AX40" s="352"/>
      <c r="AY40" s="353">
        <f>AM40-AS40</f>
        <v>25</v>
      </c>
      <c r="AZ40" s="354"/>
      <c r="BA40" s="355" t="str">
        <f>V14</f>
        <v>土日数</v>
      </c>
      <c r="BB40" s="356"/>
      <c r="BC40" s="356"/>
      <c r="BD40" s="356"/>
      <c r="BE40" s="369">
        <f>COUNTIF(AI33:BM33,"○")</f>
        <v>0</v>
      </c>
      <c r="BF40" s="370"/>
      <c r="BG40" s="364" t="s">
        <v>15</v>
      </c>
      <c r="BH40" s="364"/>
      <c r="BI40" s="364"/>
      <c r="BJ40" s="365"/>
      <c r="BK40" s="366">
        <f>COUNTIF(AI37:BM37,"●")</f>
        <v>0</v>
      </c>
      <c r="BL40" s="367"/>
      <c r="BM40" s="368"/>
      <c r="BN40" s="156"/>
      <c r="BO40" s="139"/>
      <c r="BP40" s="139"/>
      <c r="BQ40" s="139"/>
      <c r="BR40" s="139"/>
    </row>
    <row r="41" spans="2:73" ht="19.5" customHeight="1" thickBot="1" x14ac:dyDescent="0.2">
      <c r="B41" s="237"/>
      <c r="C41" s="246"/>
      <c r="D41" s="252" t="s">
        <v>49</v>
      </c>
      <c r="E41" s="253"/>
      <c r="F41" s="253"/>
      <c r="G41" s="254"/>
      <c r="H41" s="208">
        <f>AF40</f>
        <v>0</v>
      </c>
      <c r="I41" s="205" t="s">
        <v>42</v>
      </c>
      <c r="J41" s="209">
        <f>T40</f>
        <v>30</v>
      </c>
      <c r="K41" s="235" t="s">
        <v>12</v>
      </c>
      <c r="L41" s="258">
        <f>H41/J41*100</f>
        <v>0</v>
      </c>
      <c r="M41" s="258"/>
      <c r="N41" s="235" t="s">
        <v>13</v>
      </c>
      <c r="O41" s="259" t="str">
        <f>IF(L41&gt;28.5,"OK",IF(L41=28.5,"OK",IF(L41&lt;28.5,"NG")))</f>
        <v>NG</v>
      </c>
      <c r="P41" s="260"/>
      <c r="Q41" s="261"/>
      <c r="R41" s="255" t="s">
        <v>50</v>
      </c>
      <c r="S41" s="256"/>
      <c r="T41" s="256"/>
      <c r="U41" s="257"/>
      <c r="V41" s="207">
        <f>AF40</f>
        <v>0</v>
      </c>
      <c r="W41" s="236" t="s">
        <v>42</v>
      </c>
      <c r="X41" s="210">
        <f>Z40</f>
        <v>0</v>
      </c>
      <c r="Y41" s="206" t="s">
        <v>12</v>
      </c>
      <c r="Z41" s="262" t="e">
        <f>V41/X41*100</f>
        <v>#DIV/0!</v>
      </c>
      <c r="AA41" s="262"/>
      <c r="AB41" s="204" t="s">
        <v>13</v>
      </c>
      <c r="AC41" s="263" t="e">
        <f>IF(Z41&gt;100,"OK",IF(Z41=100,"OK",IF(Z41&lt;100,"NG")))</f>
        <v>#DIV/0!</v>
      </c>
      <c r="AD41" s="264"/>
      <c r="AE41" s="265"/>
      <c r="AF41" s="289" t="e">
        <f>IF(OR(L41&gt;=28.5,Z41&gt;=100),"OK","NG")</f>
        <v>#DIV/0!</v>
      </c>
      <c r="AG41" s="290"/>
      <c r="AH41" s="291"/>
      <c r="AI41" s="252" t="s">
        <v>49</v>
      </c>
      <c r="AJ41" s="253"/>
      <c r="AK41" s="253"/>
      <c r="AL41" s="254"/>
      <c r="AM41" s="208">
        <f>BK40</f>
        <v>0</v>
      </c>
      <c r="AN41" s="205" t="s">
        <v>42</v>
      </c>
      <c r="AO41" s="209">
        <f>AY40</f>
        <v>25</v>
      </c>
      <c r="AP41" s="235" t="s">
        <v>12</v>
      </c>
      <c r="AQ41" s="258">
        <f>AM41/AO41*100</f>
        <v>0</v>
      </c>
      <c r="AR41" s="258"/>
      <c r="AS41" s="235" t="s">
        <v>13</v>
      </c>
      <c r="AT41" s="259" t="str">
        <f>IF(AQ41&gt;28.5,"OK",IF(AQ41=28.5,"OK",IF(AQ41&lt;28.5,"NG")))</f>
        <v>NG</v>
      </c>
      <c r="AU41" s="260"/>
      <c r="AV41" s="261"/>
      <c r="AW41" s="255" t="s">
        <v>50</v>
      </c>
      <c r="AX41" s="256"/>
      <c r="AY41" s="256"/>
      <c r="AZ41" s="257"/>
      <c r="BA41" s="207">
        <f>BK40</f>
        <v>0</v>
      </c>
      <c r="BB41" s="236" t="s">
        <v>42</v>
      </c>
      <c r="BC41" s="210">
        <f>BE40</f>
        <v>0</v>
      </c>
      <c r="BD41" s="206" t="s">
        <v>12</v>
      </c>
      <c r="BE41" s="262" t="e">
        <f>BA41/BC41*100</f>
        <v>#DIV/0!</v>
      </c>
      <c r="BF41" s="262"/>
      <c r="BG41" s="204" t="s">
        <v>13</v>
      </c>
      <c r="BH41" s="263" t="e">
        <f>IF(BE41&gt;100,"OK",IF(BE41=100,"OK",IF(BE41&lt;100,"NG")))</f>
        <v>#DIV/0!</v>
      </c>
      <c r="BI41" s="264"/>
      <c r="BJ41" s="265"/>
      <c r="BK41" s="289" t="e">
        <f>IF(OR(AQ41&gt;=28.5,BE41&gt;=100),"OK","NG")</f>
        <v>#DIV/0!</v>
      </c>
      <c r="BL41" s="290"/>
      <c r="BM41" s="291"/>
      <c r="BN41" s="156"/>
      <c r="BO41" s="139"/>
      <c r="BP41" s="139"/>
      <c r="BQ41" s="139"/>
      <c r="BR41" s="139"/>
    </row>
    <row r="42" spans="2:73" ht="11.25" customHeight="1" x14ac:dyDescent="0.15">
      <c r="B42" s="376"/>
      <c r="C42" s="377"/>
      <c r="D42" s="73"/>
      <c r="E42" s="74"/>
      <c r="F42" s="75"/>
      <c r="G42" s="76"/>
      <c r="H42" s="77"/>
      <c r="I42" s="78"/>
      <c r="J42" s="75"/>
      <c r="K42" s="79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1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</row>
    <row r="43" spans="2:73" s="64" customFormat="1" ht="15" customHeight="1" thickBot="1" x14ac:dyDescent="0.2">
      <c r="B43" s="83"/>
      <c r="C43" s="83"/>
      <c r="D43" s="101" t="s">
        <v>14</v>
      </c>
      <c r="E43" s="102"/>
      <c r="F43" s="103"/>
      <c r="G43" s="104"/>
      <c r="H43" s="105"/>
      <c r="I43" s="105"/>
      <c r="J43" s="106"/>
      <c r="K43" s="107"/>
      <c r="L43" s="108"/>
      <c r="M43" s="108"/>
      <c r="N43" s="108"/>
      <c r="O43" s="108"/>
      <c r="P43" s="106"/>
      <c r="Q43" s="106"/>
      <c r="R43" s="108"/>
      <c r="S43" s="108"/>
      <c r="T43" s="109"/>
      <c r="U43" s="109"/>
      <c r="V43" s="109"/>
      <c r="W43" s="109"/>
      <c r="X43" s="109"/>
      <c r="Y43" s="110"/>
      <c r="Z43" s="109"/>
      <c r="AA43" s="89"/>
      <c r="AB43" s="89"/>
      <c r="AC43" s="89"/>
      <c r="AD43" s="90"/>
      <c r="AE43" s="91"/>
      <c r="AF43" s="92"/>
      <c r="AG43" s="92"/>
      <c r="AH43" s="92"/>
      <c r="AI43" s="219"/>
      <c r="AJ43" s="219"/>
      <c r="AK43" s="219"/>
      <c r="AL43" s="219"/>
      <c r="AM43" s="247"/>
      <c r="AN43" s="247"/>
      <c r="AO43" s="247"/>
      <c r="AP43" s="247"/>
      <c r="AQ43" s="247"/>
      <c r="AR43" s="219"/>
      <c r="AS43" s="395" t="s">
        <v>85</v>
      </c>
      <c r="AT43" s="247"/>
      <c r="AU43" s="247"/>
      <c r="AV43" s="247"/>
      <c r="AW43" s="247"/>
      <c r="AX43" s="247"/>
      <c r="AY43" s="219"/>
      <c r="AZ43" s="219"/>
      <c r="BA43" s="242"/>
      <c r="BB43" s="242"/>
      <c r="BC43" s="242"/>
      <c r="BD43" s="242"/>
      <c r="BE43" s="24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67"/>
    </row>
    <row r="44" spans="2:73" s="64" customFormat="1" ht="15" customHeight="1" x14ac:dyDescent="0.15">
      <c r="B44" s="83"/>
      <c r="C44" s="83"/>
      <c r="D44" s="94"/>
      <c r="E44" s="94"/>
      <c r="F44" s="93" t="s">
        <v>7</v>
      </c>
      <c r="G44" s="117" t="s">
        <v>11</v>
      </c>
      <c r="H44" s="51" t="s">
        <v>9</v>
      </c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4"/>
      <c r="W44" s="84"/>
      <c r="X44" s="84" t="s">
        <v>39</v>
      </c>
      <c r="Y44" s="84" t="s">
        <v>77</v>
      </c>
      <c r="Z44" s="84" t="s">
        <v>10</v>
      </c>
      <c r="AA44" s="51"/>
      <c r="AB44" s="51"/>
      <c r="AC44" s="51"/>
      <c r="AD44" s="220"/>
      <c r="AE44" s="220"/>
      <c r="AF44" s="247"/>
      <c r="AG44" s="247"/>
      <c r="AH44" s="247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43"/>
      <c r="AT44" s="408" t="s">
        <v>91</v>
      </c>
      <c r="AU44" s="408"/>
      <c r="AV44" s="408"/>
      <c r="AW44" s="408"/>
      <c r="AX44" s="408"/>
      <c r="AY44" s="408"/>
      <c r="AZ44" s="408"/>
      <c r="BA44" s="408"/>
      <c r="BB44" s="408"/>
      <c r="BC44" s="241"/>
      <c r="BD44" s="400"/>
      <c r="BE44" s="401"/>
      <c r="BF44" s="401"/>
      <c r="BG44" s="396"/>
      <c r="BH44" s="397"/>
      <c r="BI44" s="397"/>
      <c r="BJ44" s="397"/>
      <c r="BK44" s="94"/>
      <c r="BL44" s="94"/>
      <c r="BM44" s="94"/>
      <c r="BN44" s="94"/>
      <c r="BO44" s="94"/>
      <c r="BP44" s="94"/>
      <c r="BQ44" s="94"/>
      <c r="BR44" s="94"/>
      <c r="BS44" s="67"/>
      <c r="BU44" s="64" t="s">
        <v>89</v>
      </c>
    </row>
    <row r="45" spans="2:73" s="64" customFormat="1" ht="15" customHeight="1" thickBot="1" x14ac:dyDescent="0.2">
      <c r="B45" s="83"/>
      <c r="C45" s="83"/>
      <c r="D45" s="94"/>
      <c r="E45" s="94"/>
      <c r="F45" s="390" t="s">
        <v>81</v>
      </c>
      <c r="G45" s="118" t="s">
        <v>11</v>
      </c>
      <c r="H45" s="51" t="s">
        <v>82</v>
      </c>
      <c r="I45" s="95"/>
      <c r="J45" s="96"/>
      <c r="K45" s="97"/>
      <c r="L45" s="51"/>
      <c r="M45" s="98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 t="s">
        <v>71</v>
      </c>
      <c r="Y45" s="84" t="s">
        <v>77</v>
      </c>
      <c r="Z45" s="84" t="s">
        <v>70</v>
      </c>
      <c r="AA45" s="227"/>
      <c r="AB45" s="84"/>
      <c r="AC45" s="51"/>
      <c r="AD45" s="51"/>
      <c r="AE45" s="51"/>
      <c r="AF45" s="51"/>
      <c r="AG45" s="51"/>
      <c r="AH45" s="243"/>
      <c r="AI45" s="243"/>
      <c r="AJ45" s="243"/>
      <c r="AK45" s="243"/>
      <c r="AL45" s="245"/>
      <c r="AM45" s="245"/>
      <c r="AN45" s="245"/>
      <c r="AO45" s="245"/>
      <c r="AP45" s="245"/>
      <c r="AQ45" s="245"/>
      <c r="AR45" s="245"/>
      <c r="AS45" s="245"/>
      <c r="AT45" s="408"/>
      <c r="AU45" s="408"/>
      <c r="AV45" s="408"/>
      <c r="AW45" s="408"/>
      <c r="AX45" s="408"/>
      <c r="AY45" s="408"/>
      <c r="AZ45" s="408"/>
      <c r="BA45" s="408"/>
      <c r="BB45" s="408"/>
      <c r="BC45" s="94"/>
      <c r="BD45" s="402"/>
      <c r="BE45" s="403"/>
      <c r="BF45" s="403"/>
      <c r="BG45" s="396"/>
      <c r="BH45" s="397"/>
      <c r="BI45" s="397"/>
      <c r="BJ45" s="397"/>
      <c r="BK45" s="94"/>
      <c r="BL45" s="94"/>
      <c r="BM45" s="94"/>
      <c r="BN45" s="94"/>
      <c r="BO45" s="94"/>
      <c r="BP45" s="94"/>
      <c r="BQ45" s="94"/>
      <c r="BR45" s="94"/>
      <c r="BS45" s="67"/>
      <c r="BU45" s="64" t="s">
        <v>87</v>
      </c>
    </row>
    <row r="46" spans="2:73" s="64" customFormat="1" ht="15" customHeight="1" x14ac:dyDescent="0.15">
      <c r="B46" s="83"/>
      <c r="C46" s="83"/>
      <c r="D46" s="244"/>
      <c r="E46" s="244"/>
      <c r="F46" s="390" t="s">
        <v>83</v>
      </c>
      <c r="G46" s="118" t="s">
        <v>11</v>
      </c>
      <c r="H46" s="51" t="s">
        <v>79</v>
      </c>
      <c r="I46" s="95"/>
      <c r="J46" s="96"/>
      <c r="K46" s="97"/>
      <c r="L46" s="51"/>
      <c r="M46" s="98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 t="s">
        <v>38</v>
      </c>
      <c r="Y46" s="84" t="s">
        <v>77</v>
      </c>
      <c r="Z46" s="84" t="s">
        <v>8</v>
      </c>
      <c r="AA46" s="51"/>
      <c r="AB46" s="51"/>
      <c r="AC46" s="51"/>
      <c r="AD46" s="220"/>
      <c r="AE46" s="220"/>
      <c r="AF46" s="247"/>
      <c r="AG46" s="247"/>
      <c r="AH46" s="247"/>
      <c r="AI46" s="245"/>
      <c r="AJ46" s="245"/>
      <c r="AK46" s="245"/>
      <c r="AL46" s="243"/>
      <c r="AM46" s="220"/>
      <c r="AN46" s="220"/>
      <c r="AO46" s="371"/>
      <c r="AP46" s="371"/>
      <c r="AQ46" s="371"/>
      <c r="AR46" s="371"/>
      <c r="AS46" s="371"/>
      <c r="AT46" s="409" t="s">
        <v>90</v>
      </c>
      <c r="AU46" s="409"/>
      <c r="AV46" s="409"/>
      <c r="AW46" s="409"/>
      <c r="AX46" s="409"/>
      <c r="AY46" s="409"/>
      <c r="AZ46" s="409"/>
      <c r="BA46" s="409"/>
      <c r="BB46" s="409"/>
      <c r="BC46" s="244"/>
      <c r="BD46" s="404"/>
      <c r="BE46" s="405"/>
      <c r="BF46" s="405"/>
      <c r="BG46" s="398"/>
      <c r="BH46" s="399"/>
      <c r="BI46" s="399"/>
      <c r="BJ46" s="399"/>
      <c r="BK46" s="244"/>
      <c r="BL46" s="244"/>
      <c r="BM46" s="244"/>
      <c r="BN46" s="94"/>
      <c r="BO46" s="94"/>
      <c r="BP46" s="94"/>
      <c r="BQ46" s="94"/>
      <c r="BR46" s="94"/>
      <c r="BS46" s="67"/>
    </row>
    <row r="47" spans="2:73" s="64" customFormat="1" ht="15" customHeight="1" thickBot="1" x14ac:dyDescent="0.2">
      <c r="B47" s="83"/>
      <c r="C47" s="83"/>
      <c r="D47" s="244"/>
      <c r="E47" s="94"/>
      <c r="F47" s="390" t="s">
        <v>84</v>
      </c>
      <c r="G47" s="119" t="s">
        <v>11</v>
      </c>
      <c r="H47" s="85" t="s">
        <v>80</v>
      </c>
      <c r="I47" s="51"/>
      <c r="J47" s="86"/>
      <c r="K47" s="87"/>
      <c r="L47" s="87"/>
      <c r="M47" s="51"/>
      <c r="N47" s="88"/>
      <c r="O47" s="100"/>
      <c r="P47" s="100"/>
      <c r="Q47" s="100"/>
      <c r="R47" s="100"/>
      <c r="S47" s="100"/>
      <c r="T47" s="100"/>
      <c r="U47" s="100"/>
      <c r="V47" s="84"/>
      <c r="W47" s="84"/>
      <c r="X47" s="84" t="s">
        <v>37</v>
      </c>
      <c r="Y47" s="84" t="s">
        <v>77</v>
      </c>
      <c r="Z47" s="84" t="s">
        <v>36</v>
      </c>
      <c r="AA47" s="51"/>
      <c r="AB47" s="51"/>
      <c r="AC47" s="51"/>
      <c r="AD47" s="51"/>
      <c r="AE47" s="51"/>
      <c r="AF47" s="391"/>
      <c r="AG47" s="391"/>
      <c r="AH47" s="391"/>
      <c r="AI47" s="248"/>
      <c r="AJ47" s="248"/>
      <c r="AK47" s="248"/>
      <c r="AL47" s="248"/>
      <c r="AM47" s="220"/>
      <c r="AN47" s="220"/>
      <c r="AO47" s="371"/>
      <c r="AP47" s="371"/>
      <c r="AQ47" s="371"/>
      <c r="AR47" s="371"/>
      <c r="AS47" s="371"/>
      <c r="AT47" s="409"/>
      <c r="AU47" s="409"/>
      <c r="AV47" s="409"/>
      <c r="AW47" s="409"/>
      <c r="AX47" s="409"/>
      <c r="AY47" s="409"/>
      <c r="AZ47" s="409"/>
      <c r="BA47" s="409"/>
      <c r="BB47" s="409"/>
      <c r="BC47" s="244"/>
      <c r="BD47" s="406"/>
      <c r="BE47" s="407"/>
      <c r="BF47" s="407"/>
      <c r="BG47" s="398"/>
      <c r="BH47" s="399"/>
      <c r="BI47" s="399"/>
      <c r="BJ47" s="399"/>
      <c r="BK47" s="94"/>
      <c r="BL47" s="94"/>
      <c r="BM47" s="94"/>
      <c r="BN47" s="94"/>
      <c r="BO47" s="94"/>
      <c r="BP47" s="94"/>
      <c r="BQ47" s="94"/>
      <c r="BR47" s="94"/>
      <c r="BS47" s="67"/>
    </row>
    <row r="48" spans="2:73" s="64" customFormat="1" ht="15" customHeight="1" x14ac:dyDescent="0.15">
      <c r="B48" s="83"/>
      <c r="C48" s="83"/>
      <c r="D48" s="93"/>
      <c r="E48" s="119"/>
      <c r="F48" s="85"/>
      <c r="G48" s="51"/>
      <c r="H48" s="86"/>
      <c r="I48" s="87"/>
      <c r="J48" s="87"/>
      <c r="K48" s="51"/>
      <c r="L48" s="88"/>
      <c r="M48" s="84"/>
      <c r="N48" s="84"/>
      <c r="O48" s="84"/>
      <c r="P48" s="84"/>
      <c r="Q48" s="84"/>
      <c r="R48" s="84"/>
      <c r="S48" s="84"/>
      <c r="T48" s="100"/>
      <c r="U48" s="100"/>
      <c r="V48" s="100"/>
      <c r="W48" s="100"/>
      <c r="X48" s="100"/>
      <c r="Y48" s="100"/>
      <c r="Z48" s="100"/>
      <c r="AA48" s="94"/>
      <c r="AB48" s="51"/>
      <c r="AC48" s="99"/>
      <c r="AD48" s="391"/>
      <c r="AE48" s="391"/>
      <c r="AF48" s="391"/>
      <c r="AG48" s="99"/>
      <c r="AH48" s="99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67"/>
    </row>
    <row r="49" spans="2:71" s="64" customFormat="1" ht="14.25" customHeight="1" x14ac:dyDescent="0.15">
      <c r="B49" s="83"/>
      <c r="C49" s="83"/>
      <c r="D49" s="249"/>
      <c r="E49" s="119"/>
      <c r="F49" s="85"/>
      <c r="G49" s="51"/>
      <c r="H49" s="86"/>
      <c r="I49" s="87"/>
      <c r="J49" s="87"/>
      <c r="K49" s="51"/>
      <c r="L49" s="88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94"/>
      <c r="AB49" s="51"/>
      <c r="AC49" s="99"/>
      <c r="AD49" s="99"/>
      <c r="AE49" s="99"/>
      <c r="AF49" s="99"/>
      <c r="AG49" s="99"/>
      <c r="AH49" s="99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67"/>
    </row>
    <row r="50" spans="2:71" s="64" customFormat="1" ht="14.25" customHeight="1" x14ac:dyDescent="0.15">
      <c r="B50" s="83"/>
      <c r="C50" s="83"/>
      <c r="D50" s="249"/>
      <c r="E50" s="119"/>
      <c r="F50" s="85"/>
      <c r="G50" s="51"/>
      <c r="H50" s="86"/>
      <c r="I50" s="87"/>
      <c r="J50" s="87"/>
      <c r="K50" s="51"/>
      <c r="L50" s="88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94"/>
      <c r="AB50" s="51"/>
      <c r="AC50" s="99"/>
      <c r="AD50" s="99"/>
      <c r="AE50" s="99"/>
      <c r="AF50" s="99"/>
      <c r="AG50" s="99"/>
      <c r="AH50" s="99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67"/>
    </row>
    <row r="51" spans="2:71" ht="14.25" customHeight="1" x14ac:dyDescent="0.15">
      <c r="B51" s="22"/>
      <c r="C51" s="23"/>
      <c r="D51" s="251"/>
      <c r="E51" s="29"/>
      <c r="F51" s="6"/>
      <c r="G51" s="30"/>
      <c r="H51" s="31"/>
      <c r="I51" s="32"/>
      <c r="J51" s="6"/>
      <c r="K51" s="33"/>
      <c r="L51" s="10"/>
      <c r="M51" s="10"/>
      <c r="N51" s="10"/>
      <c r="O51" s="10"/>
      <c r="P51" s="10"/>
      <c r="Q51" s="9"/>
      <c r="R51" s="10"/>
      <c r="S51" s="9"/>
      <c r="T51" s="9"/>
      <c r="U51" s="10"/>
      <c r="V51" s="10"/>
      <c r="W51" s="10"/>
      <c r="X51" s="10"/>
      <c r="Y51" s="10"/>
      <c r="Z51" s="8"/>
    </row>
    <row r="52" spans="2:71" ht="14.25" customHeight="1" x14ac:dyDescent="0.15">
      <c r="B52" s="22"/>
      <c r="C52" s="23"/>
      <c r="D52" s="250"/>
      <c r="E52" s="25"/>
      <c r="F52" s="6"/>
      <c r="G52" s="26"/>
      <c r="H52" s="27"/>
      <c r="I52" s="27"/>
      <c r="J52" s="6"/>
      <c r="K52" s="28"/>
      <c r="L52" s="10"/>
      <c r="M52" s="10"/>
      <c r="N52" s="10"/>
      <c r="O52" s="10"/>
      <c r="R52" s="10"/>
      <c r="S52" s="10"/>
      <c r="T52" s="10"/>
      <c r="U52" s="10"/>
      <c r="V52" s="10"/>
      <c r="W52" s="10"/>
      <c r="X52" s="10"/>
      <c r="Y52" s="10"/>
      <c r="Z52" s="8"/>
    </row>
    <row r="53" spans="2:71" ht="14.25" customHeight="1" x14ac:dyDescent="0.15">
      <c r="B53" s="50"/>
      <c r="C53" s="22"/>
      <c r="D53" s="23"/>
      <c r="E53" s="24"/>
      <c r="F53" s="25"/>
      <c r="G53" s="6"/>
      <c r="H53" s="26"/>
      <c r="I53" s="27"/>
      <c r="J53" s="27"/>
      <c r="K53" s="6"/>
      <c r="L53" s="28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8"/>
    </row>
    <row r="54" spans="2:71" ht="14.25" customHeight="1" x14ac:dyDescent="0.15">
      <c r="B54" s="50"/>
      <c r="C54" s="22"/>
      <c r="D54" s="23"/>
      <c r="E54" s="24"/>
      <c r="F54" s="25"/>
      <c r="G54" s="6"/>
      <c r="H54" s="26"/>
      <c r="I54" s="27"/>
      <c r="J54" s="27"/>
      <c r="K54" s="6"/>
      <c r="L54" s="28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8"/>
    </row>
    <row r="55" spans="2:71" ht="14.25" customHeight="1" x14ac:dyDescent="0.15">
      <c r="B55" s="50"/>
      <c r="C55" s="22"/>
      <c r="D55" s="23"/>
      <c r="E55" s="24"/>
      <c r="F55" s="29"/>
      <c r="G55" s="6"/>
      <c r="H55" s="30"/>
      <c r="I55" s="31"/>
      <c r="J55" s="32"/>
      <c r="K55" s="6"/>
      <c r="L55" s="3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8"/>
    </row>
    <row r="56" spans="2:71" ht="14.25" customHeight="1" x14ac:dyDescent="0.15">
      <c r="B56" s="50"/>
      <c r="C56" s="22"/>
      <c r="D56" s="23"/>
      <c r="E56" s="24"/>
      <c r="F56" s="29"/>
      <c r="G56" s="6"/>
      <c r="H56" s="30"/>
      <c r="I56" s="31"/>
      <c r="J56" s="32"/>
      <c r="K56" s="6"/>
      <c r="L56" s="34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8"/>
    </row>
    <row r="57" spans="2:71" ht="14.25" customHeight="1" x14ac:dyDescent="0.15">
      <c r="B57" s="50"/>
      <c r="C57" s="22"/>
      <c r="D57" s="23"/>
      <c r="E57" s="24"/>
      <c r="F57" s="29"/>
      <c r="G57" s="6"/>
      <c r="H57" s="30"/>
      <c r="I57" s="31"/>
      <c r="J57" s="32"/>
      <c r="K57" s="6"/>
      <c r="L57" s="3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8"/>
    </row>
    <row r="58" spans="2:71" ht="14.25" customHeight="1" x14ac:dyDescent="0.15">
      <c r="B58" s="50"/>
      <c r="C58" s="22"/>
      <c r="D58" s="23"/>
      <c r="E58" s="24"/>
      <c r="F58" s="25"/>
      <c r="G58" s="6"/>
      <c r="H58" s="26"/>
      <c r="I58" s="27"/>
      <c r="J58" s="27"/>
      <c r="K58" s="6"/>
      <c r="L58" s="28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8"/>
    </row>
    <row r="59" spans="2:71" ht="14.25" customHeight="1" x14ac:dyDescent="0.15">
      <c r="B59" s="50"/>
      <c r="C59" s="22"/>
      <c r="D59" s="23"/>
      <c r="E59" s="24"/>
      <c r="F59" s="25"/>
      <c r="G59" s="6"/>
      <c r="H59"/>
      <c r="I59" s="27"/>
      <c r="J59" s="27"/>
      <c r="K59" s="6"/>
      <c r="L59" s="34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8"/>
    </row>
    <row r="60" spans="2:71" ht="17.25" customHeight="1" x14ac:dyDescent="0.15">
      <c r="B60" s="50"/>
      <c r="C60" s="22"/>
      <c r="D60" s="23"/>
      <c r="E60" s="24"/>
      <c r="F60" s="25"/>
      <c r="G60" s="6"/>
      <c r="H60"/>
      <c r="I60" s="27"/>
      <c r="J60" s="27"/>
      <c r="K60" s="6"/>
      <c r="L60" s="34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8"/>
    </row>
    <row r="61" spans="2:71" ht="17.25" customHeight="1" x14ac:dyDescent="0.15">
      <c r="B61" s="50"/>
      <c r="C61" s="22"/>
      <c r="D61" s="23"/>
      <c r="E61" s="24"/>
      <c r="F61" s="29"/>
      <c r="G61" s="6"/>
      <c r="H61" s="30"/>
      <c r="I61" s="35"/>
      <c r="J61" s="36"/>
      <c r="K61" s="6"/>
      <c r="L61" s="37"/>
      <c r="M61" s="10"/>
      <c r="N61" s="10"/>
      <c r="O61" s="10"/>
      <c r="P61" s="10"/>
      <c r="Q61" s="10"/>
      <c r="R61" s="10"/>
      <c r="S61" s="10"/>
      <c r="T61" s="10"/>
      <c r="U61" s="9"/>
      <c r="V61" s="10"/>
      <c r="W61" s="10"/>
      <c r="X61" s="10"/>
      <c r="Y61" s="10"/>
      <c r="Z61" s="10"/>
      <c r="AA61" s="8"/>
    </row>
    <row r="62" spans="2:71" ht="17.25" customHeight="1" x14ac:dyDescent="0.15">
      <c r="B62" s="50"/>
      <c r="C62" s="22"/>
      <c r="D62" s="23"/>
      <c r="E62" s="24"/>
      <c r="F62" s="29"/>
      <c r="G62" s="6"/>
      <c r="H62" s="30"/>
      <c r="I62" s="35"/>
      <c r="J62" s="36"/>
      <c r="K62" s="6"/>
      <c r="L62" s="38"/>
      <c r="M62" s="10"/>
      <c r="N62" s="10"/>
      <c r="O62" s="10"/>
      <c r="P62" s="10"/>
      <c r="Q62" s="10"/>
      <c r="R62" s="10"/>
      <c r="S62" s="10"/>
      <c r="T62" s="10"/>
      <c r="U62" s="9"/>
      <c r="V62" s="10"/>
      <c r="W62" s="10"/>
      <c r="X62" s="10"/>
      <c r="Y62" s="10"/>
      <c r="Z62" s="10"/>
      <c r="AA62" s="8"/>
    </row>
    <row r="63" spans="2:71" ht="17.25" customHeight="1" x14ac:dyDescent="0.15">
      <c r="B63" s="50"/>
      <c r="C63" s="22"/>
      <c r="D63" s="23"/>
      <c r="E63" s="24"/>
      <c r="F63" s="29"/>
      <c r="G63" s="6"/>
      <c r="H63" s="30"/>
      <c r="I63" s="35"/>
      <c r="J63" s="36"/>
      <c r="K63" s="6"/>
      <c r="L63" s="38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8"/>
    </row>
    <row r="64" spans="2:71" ht="17.25" customHeight="1" x14ac:dyDescent="0.15">
      <c r="B64" s="50"/>
      <c r="C64" s="22"/>
      <c r="D64" s="23"/>
      <c r="E64" s="24"/>
      <c r="F64" s="25"/>
      <c r="G64" s="6"/>
      <c r="H64" s="26"/>
      <c r="I64" s="27"/>
      <c r="J64" s="27"/>
      <c r="K64" s="6"/>
      <c r="L64" s="28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8"/>
    </row>
    <row r="65" spans="2:27" ht="17.25" customHeight="1" x14ac:dyDescent="0.15">
      <c r="B65" s="50"/>
      <c r="C65" s="22"/>
      <c r="D65" s="23"/>
      <c r="E65" s="24"/>
      <c r="F65" s="25"/>
      <c r="G65" s="6"/>
      <c r="H65"/>
      <c r="I65" s="27"/>
      <c r="J65" s="27"/>
      <c r="K65" s="6"/>
      <c r="L65" s="3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8"/>
    </row>
    <row r="66" spans="2:27" ht="17.25" customHeight="1" x14ac:dyDescent="0.15">
      <c r="B66" s="50"/>
      <c r="C66" s="22"/>
      <c r="D66" s="23"/>
      <c r="E66" s="24"/>
      <c r="F66" s="25"/>
      <c r="G66" s="6"/>
      <c r="H66"/>
      <c r="I66" s="27"/>
      <c r="J66" s="27"/>
      <c r="K66" s="6"/>
      <c r="L66" s="34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8"/>
    </row>
    <row r="67" spans="2:27" ht="17.25" customHeight="1" x14ac:dyDescent="0.15">
      <c r="B67" s="50"/>
      <c r="C67" s="22"/>
      <c r="D67" s="39"/>
      <c r="E67" s="24"/>
      <c r="F67" s="29"/>
      <c r="G67" s="6"/>
      <c r="H67" s="30"/>
      <c r="I67" s="35"/>
      <c r="J67" s="36"/>
      <c r="K67" s="6"/>
      <c r="L67" s="40"/>
      <c r="M67" s="10"/>
      <c r="N67" s="10"/>
      <c r="O67" s="10"/>
      <c r="P67" s="10"/>
      <c r="R67" s="10"/>
      <c r="S67" s="10"/>
      <c r="T67" s="10"/>
      <c r="V67" s="10"/>
      <c r="W67" s="10"/>
      <c r="X67" s="10"/>
      <c r="Y67" s="10"/>
      <c r="Z67" s="10"/>
      <c r="AA67" s="8"/>
    </row>
    <row r="68" spans="2:27" ht="17.25" customHeight="1" x14ac:dyDescent="0.15">
      <c r="B68" s="50"/>
      <c r="C68" s="22"/>
      <c r="D68" s="39"/>
      <c r="E68" s="24"/>
      <c r="F68" s="29"/>
      <c r="G68" s="6"/>
      <c r="H68" s="30"/>
      <c r="I68" s="35"/>
      <c r="J68" s="36"/>
      <c r="K68" s="6"/>
      <c r="L68" s="4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8"/>
    </row>
    <row r="69" spans="2:27" ht="17.25" customHeight="1" x14ac:dyDescent="0.15">
      <c r="B69" s="50"/>
      <c r="C69" s="22"/>
      <c r="D69" s="39"/>
      <c r="E69" s="24"/>
      <c r="F69" s="29"/>
      <c r="G69" s="6"/>
      <c r="H69" s="30"/>
      <c r="I69" s="35"/>
      <c r="J69" s="36"/>
      <c r="K69" s="6"/>
      <c r="L69" s="4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8"/>
    </row>
    <row r="70" spans="2:27" ht="17.25" customHeight="1" x14ac:dyDescent="0.15">
      <c r="B70" s="50"/>
      <c r="C70" s="22"/>
      <c r="D70" s="39"/>
      <c r="E70" s="24"/>
      <c r="F70" s="25"/>
      <c r="G70" s="6"/>
      <c r="H70" s="26"/>
      <c r="I70" s="27"/>
      <c r="J70" s="27"/>
      <c r="K70" s="6"/>
      <c r="L70" s="41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8"/>
    </row>
    <row r="71" spans="2:27" ht="17.25" customHeight="1" x14ac:dyDescent="0.15">
      <c r="B71" s="50"/>
      <c r="C71" s="22"/>
      <c r="D71" s="39"/>
      <c r="E71" s="24"/>
      <c r="F71" s="25"/>
      <c r="G71" s="6"/>
      <c r="H71" s="26"/>
      <c r="I71" s="27"/>
      <c r="J71" s="27"/>
      <c r="K71" s="6"/>
      <c r="L71" s="41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8"/>
    </row>
    <row r="72" spans="2:27" ht="17.25" customHeight="1" x14ac:dyDescent="0.15">
      <c r="B72" s="50"/>
      <c r="C72" s="22"/>
      <c r="D72" s="39"/>
      <c r="E72" s="24"/>
      <c r="F72" s="25"/>
      <c r="G72" s="6"/>
      <c r="H72" s="26"/>
      <c r="I72" s="27"/>
      <c r="J72" s="27"/>
      <c r="K72" s="6"/>
      <c r="L72" s="41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8"/>
    </row>
    <row r="73" spans="2:27" ht="17.25" customHeight="1" x14ac:dyDescent="0.15">
      <c r="B73" s="50"/>
      <c r="C73" s="22"/>
      <c r="D73" s="39"/>
      <c r="E73" s="24"/>
      <c r="F73" s="29"/>
      <c r="G73" s="6"/>
      <c r="H73" s="30"/>
      <c r="I73" s="42"/>
      <c r="J73" s="43"/>
      <c r="K73" s="6"/>
      <c r="L73" s="4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8"/>
    </row>
    <row r="74" spans="2:27" ht="17.25" customHeight="1" x14ac:dyDescent="0.15">
      <c r="B74" s="50"/>
      <c r="C74" s="22"/>
      <c r="D74" s="39"/>
      <c r="E74" s="44"/>
      <c r="F74" s="29"/>
      <c r="G74" s="6"/>
      <c r="H74" s="30"/>
      <c r="I74" s="42"/>
      <c r="J74" s="43"/>
      <c r="K74" s="6"/>
      <c r="L74" s="4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8"/>
    </row>
    <row r="75" spans="2:27" ht="17.25" customHeight="1" x14ac:dyDescent="0.15">
      <c r="B75" s="50"/>
      <c r="C75" s="22"/>
      <c r="D75" s="39"/>
      <c r="E75" s="44"/>
      <c r="F75" s="29"/>
      <c r="G75" s="6"/>
      <c r="H75" s="30"/>
      <c r="I75" s="42"/>
      <c r="J75" s="43"/>
      <c r="K75" s="6"/>
      <c r="L75" s="4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8"/>
    </row>
    <row r="76" spans="2:27" ht="17.25" customHeight="1" x14ac:dyDescent="0.15">
      <c r="B76" s="50"/>
      <c r="C76" s="22"/>
      <c r="D76" s="39"/>
      <c r="E76" s="44"/>
      <c r="F76" s="25"/>
      <c r="G76" s="6"/>
      <c r="H76" s="26"/>
      <c r="I76" s="45"/>
      <c r="J76" s="45"/>
      <c r="K76" s="6"/>
      <c r="L76" s="46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8"/>
    </row>
    <row r="77" spans="2:27" ht="17.25" customHeight="1" x14ac:dyDescent="0.15">
      <c r="B77" s="50"/>
      <c r="C77" s="22"/>
      <c r="D77" s="39"/>
      <c r="E77" s="44"/>
      <c r="F77" s="25"/>
      <c r="G77" s="6"/>
      <c r="H77" s="26"/>
      <c r="I77" s="45"/>
      <c r="J77" s="45"/>
      <c r="K77" s="6"/>
      <c r="L77" s="46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8"/>
    </row>
    <row r="78" spans="2:27" ht="17.25" customHeight="1" x14ac:dyDescent="0.15">
      <c r="B78" s="50"/>
      <c r="C78" s="22"/>
      <c r="D78" s="39"/>
      <c r="E78" s="44"/>
      <c r="F78" s="25"/>
      <c r="G78" s="6"/>
      <c r="H78" s="26"/>
      <c r="I78" s="45"/>
      <c r="J78" s="45"/>
      <c r="K78" s="6"/>
      <c r="L78" s="46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8"/>
    </row>
    <row r="79" spans="2:27" ht="17.25" customHeight="1" x14ac:dyDescent="0.15">
      <c r="B79" s="50"/>
      <c r="C79" s="22"/>
      <c r="D79" s="39"/>
      <c r="E79" s="47"/>
      <c r="F79" s="48"/>
      <c r="G79" s="2"/>
      <c r="H79" s="26"/>
      <c r="I79" s="12"/>
      <c r="J79" s="12"/>
      <c r="K79" s="2"/>
      <c r="L79" s="13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8"/>
    </row>
    <row r="80" spans="2:27" ht="17.25" customHeight="1" x14ac:dyDescent="0.15">
      <c r="B80" s="50"/>
      <c r="C80" s="22"/>
      <c r="D80" s="39"/>
      <c r="E80" s="47"/>
      <c r="F80" s="48"/>
      <c r="G80" s="2"/>
      <c r="H80" s="26"/>
      <c r="I80" s="12"/>
      <c r="J80" s="12"/>
      <c r="K80" s="2"/>
      <c r="L80" s="13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8"/>
    </row>
    <row r="81" spans="2:27" ht="17.25" customHeight="1" x14ac:dyDescent="0.15">
      <c r="B81" s="50"/>
      <c r="C81" s="22"/>
      <c r="D81" s="39"/>
      <c r="E81" s="47"/>
      <c r="F81" s="48"/>
      <c r="G81" s="2"/>
      <c r="H81" s="26"/>
      <c r="I81" s="12"/>
      <c r="J81" s="12"/>
      <c r="K81" s="2"/>
      <c r="L81" s="1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8"/>
    </row>
    <row r="82" spans="2:27" ht="17.25" customHeight="1" x14ac:dyDescent="0.15">
      <c r="B82" s="50"/>
      <c r="C82" s="22"/>
      <c r="D82" s="39"/>
      <c r="E82" s="47"/>
      <c r="F82" s="48"/>
      <c r="G82" s="2"/>
      <c r="H82" s="26"/>
      <c r="I82" s="12"/>
      <c r="J82" s="12"/>
      <c r="K82" s="2"/>
      <c r="L82" s="1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8"/>
    </row>
    <row r="83" spans="2:27" ht="17.25" customHeight="1" x14ac:dyDescent="0.15">
      <c r="B83" s="50"/>
      <c r="C83" s="22"/>
      <c r="D83" s="39"/>
      <c r="E83" s="47"/>
      <c r="F83" s="48"/>
      <c r="G83" s="2"/>
      <c r="H83" s="26"/>
      <c r="I83" s="12"/>
      <c r="J83" s="12"/>
      <c r="K83" s="2"/>
      <c r="L83" s="13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8"/>
    </row>
    <row r="84" spans="2:27" ht="17.25" customHeight="1" x14ac:dyDescent="0.15">
      <c r="B84" s="50"/>
      <c r="C84" s="22"/>
      <c r="D84" s="39"/>
      <c r="E84" s="47"/>
      <c r="F84" s="48"/>
      <c r="G84" s="2"/>
      <c r="H84" s="26"/>
      <c r="I84" s="12"/>
      <c r="J84" s="12"/>
      <c r="K84" s="2"/>
      <c r="L84" s="13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8"/>
    </row>
    <row r="85" spans="2:27" ht="17.25" customHeight="1" x14ac:dyDescent="0.15">
      <c r="B85" s="50"/>
      <c r="C85" s="22"/>
      <c r="D85" s="39"/>
      <c r="E85" s="49"/>
      <c r="F85" s="29"/>
      <c r="G85" s="6"/>
      <c r="H85" s="30"/>
      <c r="I85" s="42"/>
      <c r="J85" s="43"/>
      <c r="K85" s="6"/>
      <c r="L85" s="4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8"/>
    </row>
    <row r="86" spans="2:27" ht="17.25" customHeight="1" x14ac:dyDescent="0.15">
      <c r="B86" s="50"/>
      <c r="C86" s="22"/>
      <c r="D86" s="39"/>
      <c r="E86" s="49"/>
      <c r="F86" s="29"/>
      <c r="G86" s="6"/>
      <c r="H86" s="30"/>
      <c r="I86" s="42"/>
      <c r="J86" s="43"/>
      <c r="K86" s="6"/>
      <c r="L86" s="4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8"/>
    </row>
    <row r="87" spans="2:27" ht="17.25" customHeight="1" x14ac:dyDescent="0.15">
      <c r="B87" s="50"/>
      <c r="C87" s="22"/>
      <c r="D87" s="39"/>
      <c r="E87" s="49"/>
      <c r="F87" s="29"/>
      <c r="G87" s="6"/>
      <c r="H87" s="30"/>
      <c r="I87" s="42"/>
      <c r="J87" s="43"/>
      <c r="K87" s="6"/>
      <c r="L87" s="4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8"/>
    </row>
    <row r="88" spans="2:27" ht="17.25" customHeight="1" x14ac:dyDescent="0.15">
      <c r="B88" s="50"/>
      <c r="C88" s="22"/>
      <c r="D88" s="39"/>
      <c r="E88" s="49"/>
      <c r="F88" s="6"/>
      <c r="G88" s="6"/>
      <c r="H88" s="26"/>
      <c r="I88" s="45"/>
      <c r="J88" s="45"/>
      <c r="K88" s="6"/>
      <c r="L88" s="46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8"/>
    </row>
    <row r="89" spans="2:27" ht="17.25" customHeight="1" x14ac:dyDescent="0.15">
      <c r="C89" s="4"/>
      <c r="E89" s="15"/>
      <c r="G89" s="5"/>
      <c r="H89" s="17"/>
      <c r="I89" s="18"/>
      <c r="J89" s="18"/>
      <c r="K89" s="15"/>
      <c r="L89" s="19"/>
    </row>
    <row r="90" spans="2:27" ht="17.25" customHeight="1" x14ac:dyDescent="0.15">
      <c r="C90" s="4"/>
      <c r="E90" s="21"/>
      <c r="G90" s="5"/>
      <c r="H90" s="11"/>
      <c r="I90" s="14"/>
      <c r="J90" s="14"/>
      <c r="K90" s="15"/>
      <c r="L90" s="16"/>
    </row>
    <row r="91" spans="2:27" ht="17.25" customHeight="1" x14ac:dyDescent="0.15">
      <c r="C91" s="4"/>
      <c r="H91" s="1"/>
      <c r="I91" s="1"/>
      <c r="J91" s="1"/>
      <c r="K91" s="1"/>
      <c r="L91" s="1"/>
    </row>
    <row r="92" spans="2:27" ht="17.25" customHeight="1" x14ac:dyDescent="0.15">
      <c r="H92" s="1"/>
      <c r="I92" s="1"/>
      <c r="J92" s="1"/>
      <c r="K92" s="1"/>
      <c r="L92" s="1"/>
    </row>
    <row r="93" spans="2:27" ht="17.25" customHeight="1" x14ac:dyDescent="0.15">
      <c r="H93" s="1"/>
      <c r="I93" s="1"/>
      <c r="J93" s="1"/>
      <c r="K93" s="1"/>
      <c r="L93" s="1"/>
    </row>
    <row r="94" spans="2:27" ht="17.25" customHeight="1" x14ac:dyDescent="0.15">
      <c r="H94" s="7"/>
      <c r="I94" s="1"/>
      <c r="J94" s="1"/>
      <c r="K94" s="1"/>
      <c r="L94" s="1"/>
    </row>
    <row r="95" spans="2:27" ht="17.25" customHeight="1" x14ac:dyDescent="0.15">
      <c r="H95" s="1"/>
      <c r="I95" s="1"/>
      <c r="J95" s="1"/>
      <c r="K95" s="1"/>
      <c r="L95" s="1"/>
    </row>
    <row r="96" spans="2:27" ht="17.25" customHeight="1" x14ac:dyDescent="0.15">
      <c r="H96" s="1"/>
      <c r="I96" s="1"/>
      <c r="J96" s="1"/>
      <c r="K96" s="1"/>
      <c r="L96" s="1"/>
    </row>
    <row r="97" spans="8:12" ht="17.25" customHeight="1" x14ac:dyDescent="0.15">
      <c r="H97" s="1"/>
      <c r="I97" s="1"/>
      <c r="J97" s="1"/>
      <c r="K97" s="1"/>
      <c r="L97" s="1"/>
    </row>
    <row r="98" spans="8:12" ht="17.25" customHeight="1" x14ac:dyDescent="0.15"/>
    <row r="99" spans="8:12" ht="17.25" customHeight="1" x14ac:dyDescent="0.15"/>
    <row r="100" spans="8:12" ht="17.25" customHeight="1" x14ac:dyDescent="0.15"/>
    <row r="101" spans="8:12" ht="17.25" customHeight="1" x14ac:dyDescent="0.15"/>
    <row r="102" spans="8:12" ht="17.25" customHeight="1" x14ac:dyDescent="0.15"/>
    <row r="103" spans="8:12" ht="17.25" customHeight="1" x14ac:dyDescent="0.15"/>
    <row r="104" spans="8:12" ht="17.25" customHeight="1" x14ac:dyDescent="0.15"/>
    <row r="105" spans="8:12" ht="17.25" customHeight="1" x14ac:dyDescent="0.15"/>
    <row r="106" spans="8:12" ht="17.25" customHeight="1" x14ac:dyDescent="0.15"/>
    <row r="107" spans="8:12" ht="17.25" customHeight="1" x14ac:dyDescent="0.15"/>
    <row r="108" spans="8:12" ht="17.25" customHeight="1" x14ac:dyDescent="0.15"/>
    <row r="109" spans="8:12" ht="17.25" customHeight="1" x14ac:dyDescent="0.15"/>
    <row r="110" spans="8:12" ht="17.25" customHeight="1" x14ac:dyDescent="0.15"/>
  </sheetData>
  <mergeCells count="164">
    <mergeCell ref="AT44:BB45"/>
    <mergeCell ref="BD44:BF45"/>
    <mergeCell ref="AO46:AS46"/>
    <mergeCell ref="AT46:BB47"/>
    <mergeCell ref="BD46:BF47"/>
    <mergeCell ref="AO47:AS47"/>
    <mergeCell ref="AQ41:AR41"/>
    <mergeCell ref="AT41:AV41"/>
    <mergeCell ref="AW41:AZ41"/>
    <mergeCell ref="BE41:BF41"/>
    <mergeCell ref="BH41:BJ41"/>
    <mergeCell ref="BK41:BM41"/>
    <mergeCell ref="BG40:BJ40"/>
    <mergeCell ref="BK40:BM40"/>
    <mergeCell ref="D41:G41"/>
    <mergeCell ref="L41:M41"/>
    <mergeCell ref="O41:Q41"/>
    <mergeCell ref="R41:U41"/>
    <mergeCell ref="Z41:AA41"/>
    <mergeCell ref="AC41:AE41"/>
    <mergeCell ref="AF41:AH41"/>
    <mergeCell ref="AI41:AL41"/>
    <mergeCell ref="AO40:AR40"/>
    <mergeCell ref="AS40:AT40"/>
    <mergeCell ref="AU40:AX40"/>
    <mergeCell ref="AY40:AZ40"/>
    <mergeCell ref="BA40:BD40"/>
    <mergeCell ref="BE40:BF40"/>
    <mergeCell ref="V40:Y40"/>
    <mergeCell ref="Z40:AA40"/>
    <mergeCell ref="AB40:AE40"/>
    <mergeCell ref="AF40:AH40"/>
    <mergeCell ref="AI40:AL40"/>
    <mergeCell ref="AM40:AN40"/>
    <mergeCell ref="B38:C38"/>
    <mergeCell ref="BN38:BR38"/>
    <mergeCell ref="B39:C39"/>
    <mergeCell ref="BN39:BR39"/>
    <mergeCell ref="D40:G40"/>
    <mergeCell ref="H40:I40"/>
    <mergeCell ref="J40:M40"/>
    <mergeCell ref="N40:O40"/>
    <mergeCell ref="P40:S40"/>
    <mergeCell ref="T40:U40"/>
    <mergeCell ref="B34:C34"/>
    <mergeCell ref="BN34:BR34"/>
    <mergeCell ref="B35:C35"/>
    <mergeCell ref="BN35:BR35"/>
    <mergeCell ref="B36:C36"/>
    <mergeCell ref="B37:C37"/>
    <mergeCell ref="BN37:BR37"/>
    <mergeCell ref="BH28:BJ28"/>
    <mergeCell ref="BK28:BM28"/>
    <mergeCell ref="B30:C32"/>
    <mergeCell ref="BN30:BR32"/>
    <mergeCell ref="B33:C33"/>
    <mergeCell ref="BN33:BR33"/>
    <mergeCell ref="AF28:AH28"/>
    <mergeCell ref="AI28:AL28"/>
    <mergeCell ref="AQ28:AR28"/>
    <mergeCell ref="AT28:AV28"/>
    <mergeCell ref="AW28:AZ28"/>
    <mergeCell ref="BE28:BF28"/>
    <mergeCell ref="D28:G28"/>
    <mergeCell ref="L28:M28"/>
    <mergeCell ref="O28:Q28"/>
    <mergeCell ref="R28:U28"/>
    <mergeCell ref="Z28:AA28"/>
    <mergeCell ref="AC28:AE28"/>
    <mergeCell ref="AU27:AX27"/>
    <mergeCell ref="AY27:AZ27"/>
    <mergeCell ref="BA27:BD27"/>
    <mergeCell ref="BE27:BF27"/>
    <mergeCell ref="BG27:BJ27"/>
    <mergeCell ref="BK27:BM27"/>
    <mergeCell ref="AB27:AE27"/>
    <mergeCell ref="AF27:AH27"/>
    <mergeCell ref="AI27:AL27"/>
    <mergeCell ref="AM27:AN27"/>
    <mergeCell ref="AO27:AR27"/>
    <mergeCell ref="AS27:AT27"/>
    <mergeCell ref="B26:C26"/>
    <mergeCell ref="BN26:BR26"/>
    <mergeCell ref="D27:G27"/>
    <mergeCell ref="H27:I27"/>
    <mergeCell ref="J27:M27"/>
    <mergeCell ref="N27:O27"/>
    <mergeCell ref="P27:S27"/>
    <mergeCell ref="T27:U27"/>
    <mergeCell ref="V27:Y27"/>
    <mergeCell ref="Z27:AA27"/>
    <mergeCell ref="B22:C22"/>
    <mergeCell ref="BN22:BR22"/>
    <mergeCell ref="B23:C23"/>
    <mergeCell ref="B24:C24"/>
    <mergeCell ref="BN24:BR24"/>
    <mergeCell ref="B25:C25"/>
    <mergeCell ref="BN25:BR25"/>
    <mergeCell ref="B17:C19"/>
    <mergeCell ref="BN17:BR19"/>
    <mergeCell ref="B20:C20"/>
    <mergeCell ref="BN20:BR20"/>
    <mergeCell ref="B21:C21"/>
    <mergeCell ref="BN21:BR21"/>
    <mergeCell ref="AQ15:AR15"/>
    <mergeCell ref="AT15:AV15"/>
    <mergeCell ref="AW15:AZ15"/>
    <mergeCell ref="BE15:BF15"/>
    <mergeCell ref="BH15:BJ15"/>
    <mergeCell ref="BK15:BM15"/>
    <mergeCell ref="BG14:BJ14"/>
    <mergeCell ref="BK14:BM14"/>
    <mergeCell ref="D15:G15"/>
    <mergeCell ref="L15:M15"/>
    <mergeCell ref="O15:Q15"/>
    <mergeCell ref="R15:U15"/>
    <mergeCell ref="Z15:AA15"/>
    <mergeCell ref="AC15:AE15"/>
    <mergeCell ref="AF15:AH15"/>
    <mergeCell ref="AI15:AL15"/>
    <mergeCell ref="AO14:AR14"/>
    <mergeCell ref="AS14:AT14"/>
    <mergeCell ref="AU14:AX14"/>
    <mergeCell ref="AY14:AZ14"/>
    <mergeCell ref="BA14:BD14"/>
    <mergeCell ref="BE14:BF14"/>
    <mergeCell ref="V14:Y14"/>
    <mergeCell ref="Z14:AA14"/>
    <mergeCell ref="AB14:AE14"/>
    <mergeCell ref="AF14:AH14"/>
    <mergeCell ref="AI14:AL14"/>
    <mergeCell ref="AM14:AN14"/>
    <mergeCell ref="B12:C12"/>
    <mergeCell ref="BN12:BR12"/>
    <mergeCell ref="B13:C13"/>
    <mergeCell ref="BN13:BR13"/>
    <mergeCell ref="D14:G14"/>
    <mergeCell ref="H14:I14"/>
    <mergeCell ref="J14:M14"/>
    <mergeCell ref="N14:O14"/>
    <mergeCell ref="P14:S14"/>
    <mergeCell ref="T14:U14"/>
    <mergeCell ref="B7:C7"/>
    <mergeCell ref="BN7:BR7"/>
    <mergeCell ref="B8:C8"/>
    <mergeCell ref="B9:C9"/>
    <mergeCell ref="B10:C10"/>
    <mergeCell ref="B11:C11"/>
    <mergeCell ref="BN11:BR11"/>
    <mergeCell ref="AP3:AV3"/>
    <mergeCell ref="AW3:AZ3"/>
    <mergeCell ref="BA3:BH3"/>
    <mergeCell ref="B4:C4"/>
    <mergeCell ref="BN4:BR6"/>
    <mergeCell ref="B5:C6"/>
    <mergeCell ref="V2:AO2"/>
    <mergeCell ref="B3:C3"/>
    <mergeCell ref="D3:U3"/>
    <mergeCell ref="V3:X3"/>
    <mergeCell ref="Y3:AB3"/>
    <mergeCell ref="AC3:AD3"/>
    <mergeCell ref="AE3:AK3"/>
    <mergeCell ref="AL3:AM3"/>
    <mergeCell ref="AN3:AO3"/>
  </mergeCells>
  <phoneticPr fontId="2"/>
  <conditionalFormatting sqref="D18:BM23">
    <cfRule type="expression" dxfId="24" priority="25">
      <formula>COUNTIF(INDIRECT("祝日一覧[日付]"),D$18)=1</formula>
    </cfRule>
    <cfRule type="expression" dxfId="23" priority="26">
      <formula>COUNTIF(INDIRECT("祝日[日付]"),D$18)=1</formula>
    </cfRule>
  </conditionalFormatting>
  <conditionalFormatting sqref="D31:BM36">
    <cfRule type="expression" dxfId="22" priority="31">
      <formula>COUNTIF(INDIRECT("祝日一覧[日付]"),D$31)=1</formula>
    </cfRule>
  </conditionalFormatting>
  <conditionalFormatting sqref="D14:D15 D5:BM10">
    <cfRule type="expression" priority="23">
      <formula>COUNTIF(#REF!,D$5)=1</formula>
    </cfRule>
  </conditionalFormatting>
  <conditionalFormatting sqref="AI5:BM12">
    <cfRule type="expression" dxfId="21" priority="19">
      <formula>AI$5&gt;$AP$3</formula>
    </cfRule>
  </conditionalFormatting>
  <conditionalFormatting sqref="D7:BM13 D5:AF6">
    <cfRule type="expression" dxfId="20" priority="3">
      <formula>D$5&lt;$AE$3</formula>
    </cfRule>
  </conditionalFormatting>
  <conditionalFormatting sqref="AF5:AH11 AH12">
    <cfRule type="expression" dxfId="19" priority="1">
      <formula>AF$5&gt;$AP$3</formula>
    </cfRule>
  </conditionalFormatting>
  <conditionalFormatting sqref="AI14:AI15">
    <cfRule type="expression" dxfId="18" priority="15">
      <formula>COUNTIF(INDIRECT("祝日一覧[日付]"),AI$5)=1</formula>
    </cfRule>
    <cfRule type="expression" dxfId="17" priority="17">
      <formula>AI$6="日"</formula>
    </cfRule>
    <cfRule type="expression" dxfId="16" priority="18">
      <formula>AI$6="土"</formula>
    </cfRule>
  </conditionalFormatting>
  <conditionalFormatting sqref="AI14:AI15">
    <cfRule type="expression" priority="16">
      <formula>COUNTIF(#REF!,AI$5)=1</formula>
    </cfRule>
  </conditionalFormatting>
  <conditionalFormatting sqref="D27:D28">
    <cfRule type="expression" priority="14">
      <formula>COUNTIF(#REF!,D$5)=1</formula>
    </cfRule>
  </conditionalFormatting>
  <conditionalFormatting sqref="AI27:AI28">
    <cfRule type="expression" dxfId="15" priority="10">
      <formula>COUNTIF(INDIRECT("祝日一覧[日付]"),AI$5)=1</formula>
    </cfRule>
    <cfRule type="expression" dxfId="14" priority="12">
      <formula>AI$6="日"</formula>
    </cfRule>
    <cfRule type="expression" dxfId="13" priority="13">
      <formula>AI$6="土"</formula>
    </cfRule>
  </conditionalFormatting>
  <conditionalFormatting sqref="AI27:AI28">
    <cfRule type="expression" priority="11">
      <formula>COUNTIF(#REF!,AI$5)=1</formula>
    </cfRule>
  </conditionalFormatting>
  <conditionalFormatting sqref="D40:D41">
    <cfRule type="expression" priority="9">
      <formula>COUNTIF(#REF!,D$5)=1</formula>
    </cfRule>
  </conditionalFormatting>
  <conditionalFormatting sqref="AI40:AI41">
    <cfRule type="expression" dxfId="12" priority="5">
      <formula>COUNTIF(INDIRECT("祝日一覧[日付]"),AI$5)=1</formula>
    </cfRule>
    <cfRule type="expression" dxfId="11" priority="7">
      <formula>AI$6="日"</formula>
    </cfRule>
    <cfRule type="expression" dxfId="10" priority="8">
      <formula>AI$6="土"</formula>
    </cfRule>
  </conditionalFormatting>
  <conditionalFormatting sqref="AI40:AI41">
    <cfRule type="expression" priority="6">
      <formula>COUNTIF(#REF!,AI$5)=1</formula>
    </cfRule>
  </conditionalFormatting>
  <conditionalFormatting sqref="D5:BM10">
    <cfRule type="expression" dxfId="9" priority="21" stopIfTrue="1">
      <formula>COUNTIF(INDIRECT("祝日一覧[日付]"),D$5)=1</formula>
    </cfRule>
  </conditionalFormatting>
  <conditionalFormatting sqref="AF12:AG13 AH13:BM13">
    <cfRule type="expression" dxfId="8" priority="2">
      <formula>AF$5&gt;$AP$3</formula>
    </cfRule>
  </conditionalFormatting>
  <conditionalFormatting sqref="D18:BM26">
    <cfRule type="expression" dxfId="7" priority="22" stopIfTrue="1">
      <formula>D$18&gt;$AP$3</formula>
    </cfRule>
    <cfRule type="expression" dxfId="6" priority="27">
      <formula>D$19="日"</formula>
    </cfRule>
    <cfRule type="expression" dxfId="5" priority="30">
      <formula>D$19="土"</formula>
    </cfRule>
  </conditionalFormatting>
  <conditionalFormatting sqref="D31:BM39">
    <cfRule type="expression" dxfId="4" priority="24" stopIfTrue="1">
      <formula>D$31&gt;$AP$3</formula>
    </cfRule>
    <cfRule type="expression" dxfId="3" priority="28" stopIfTrue="1">
      <formula>D$32="日"</formula>
    </cfRule>
    <cfRule type="expression" dxfId="2" priority="29" stopIfTrue="1">
      <formula>D$32="土"</formula>
    </cfRule>
  </conditionalFormatting>
  <conditionalFormatting sqref="D5:BM13">
    <cfRule type="expression" dxfId="1" priority="4" stopIfTrue="1">
      <formula>D$6="日"</formula>
    </cfRule>
    <cfRule type="expression" dxfId="0" priority="20" stopIfTrue="1">
      <formula>D$6="土"</formula>
    </cfRule>
  </conditionalFormatting>
  <dataValidations count="5">
    <dataValidation type="list" allowBlank="1" showInputMessage="1" showErrorMessage="1" sqref="BD44 BD46">
      <formula1>$BU$44:$BU$45</formula1>
    </dataValidation>
    <dataValidation type="list" allowBlank="1" showInputMessage="1" showErrorMessage="1" sqref="D20:BM20 D7:BM7 D33:BM33">
      <formula1>$F$44:$F$48</formula1>
    </dataValidation>
    <dataValidation type="list" allowBlank="1" showInputMessage="1" showErrorMessage="1" sqref="D12:BM12 D38:BM38 D25:BM25">
      <formula1>$W$47:$X$47</formula1>
    </dataValidation>
    <dataValidation type="list" allowBlank="1" showInputMessage="1" showErrorMessage="1" sqref="D8:BM10 D21:BM23 D34:BM36">
      <formula1>$X$43:$X$45</formula1>
    </dataValidation>
    <dataValidation type="list" allowBlank="1" showInputMessage="1" showErrorMessage="1" sqref="D11:BM11 D24:BM24 D37:BM37">
      <formula1>$W$46:$X$46</formula1>
    </dataValidation>
  </dataValidations>
  <printOptions horizontalCentered="1" verticalCentered="1"/>
  <pageMargins left="0.39370078740157483" right="0.23" top="0.26" bottom="0.2" header="0.22" footer="0.17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F89"/>
  <sheetViews>
    <sheetView workbookViewId="0">
      <selection activeCell="B27" sqref="B27"/>
    </sheetView>
  </sheetViews>
  <sheetFormatPr defaultRowHeight="13.5" x14ac:dyDescent="0.15"/>
  <cols>
    <col min="2" max="3" width="12.5" customWidth="1"/>
    <col min="5" max="5" width="19.625" customWidth="1"/>
  </cols>
  <sheetData>
    <row r="2" spans="2:3" x14ac:dyDescent="0.15">
      <c r="B2" s="114" t="s">
        <v>33</v>
      </c>
      <c r="C2" s="114" t="s">
        <v>34</v>
      </c>
    </row>
    <row r="3" spans="2:3" ht="15" customHeight="1" x14ac:dyDescent="0.15">
      <c r="B3" s="113">
        <v>45411</v>
      </c>
      <c r="C3" t="s">
        <v>22</v>
      </c>
    </row>
    <row r="4" spans="2:3" ht="15" customHeight="1" x14ac:dyDescent="0.15">
      <c r="B4" s="113">
        <v>45415</v>
      </c>
      <c r="C4" t="s">
        <v>23</v>
      </c>
    </row>
    <row r="5" spans="2:3" ht="15" customHeight="1" x14ac:dyDescent="0.15">
      <c r="B5" s="113">
        <v>45416</v>
      </c>
      <c r="C5" t="s">
        <v>24</v>
      </c>
    </row>
    <row r="6" spans="2:3" ht="15" customHeight="1" x14ac:dyDescent="0.15">
      <c r="B6" s="113">
        <v>45417</v>
      </c>
      <c r="C6" t="s">
        <v>25</v>
      </c>
    </row>
    <row r="7" spans="2:3" ht="15" customHeight="1" x14ac:dyDescent="0.15">
      <c r="B7" s="113">
        <v>45418</v>
      </c>
      <c r="C7" t="s">
        <v>20</v>
      </c>
    </row>
    <row r="8" spans="2:3" ht="15" customHeight="1" x14ac:dyDescent="0.15">
      <c r="B8" s="113">
        <v>45488</v>
      </c>
      <c r="C8" t="s">
        <v>26</v>
      </c>
    </row>
    <row r="9" spans="2:3" ht="15" customHeight="1" x14ac:dyDescent="0.15">
      <c r="B9" s="113">
        <v>45515</v>
      </c>
      <c r="C9" t="s">
        <v>27</v>
      </c>
    </row>
    <row r="10" spans="2:3" ht="15" customHeight="1" x14ac:dyDescent="0.15">
      <c r="B10" s="113">
        <v>45516</v>
      </c>
      <c r="C10" t="s">
        <v>20</v>
      </c>
    </row>
    <row r="11" spans="2:3" ht="15" customHeight="1" x14ac:dyDescent="0.15">
      <c r="B11" s="113">
        <v>45551</v>
      </c>
      <c r="C11" t="s">
        <v>28</v>
      </c>
    </row>
    <row r="12" spans="2:3" ht="15" customHeight="1" x14ac:dyDescent="0.15">
      <c r="B12" s="113">
        <v>45557</v>
      </c>
      <c r="C12" t="s">
        <v>29</v>
      </c>
    </row>
    <row r="13" spans="2:3" ht="15" customHeight="1" x14ac:dyDescent="0.15">
      <c r="B13" s="113">
        <v>45558</v>
      </c>
      <c r="C13" t="s">
        <v>20</v>
      </c>
    </row>
    <row r="14" spans="2:3" ht="15" customHeight="1" x14ac:dyDescent="0.15">
      <c r="B14" s="113">
        <v>45579</v>
      </c>
      <c r="C14" t="s">
        <v>30</v>
      </c>
    </row>
    <row r="15" spans="2:3" ht="15" customHeight="1" x14ac:dyDescent="0.15">
      <c r="B15" s="113">
        <v>45599</v>
      </c>
      <c r="C15" t="s">
        <v>31</v>
      </c>
    </row>
    <row r="16" spans="2:3" ht="15" customHeight="1" x14ac:dyDescent="0.15">
      <c r="B16" s="113">
        <v>45600</v>
      </c>
      <c r="C16" t="s">
        <v>20</v>
      </c>
    </row>
    <row r="17" spans="2:3" ht="15" customHeight="1" x14ac:dyDescent="0.15">
      <c r="B17" s="113">
        <v>45619</v>
      </c>
      <c r="C17" t="s">
        <v>32</v>
      </c>
    </row>
    <row r="18" spans="2:3" ht="15" customHeight="1" x14ac:dyDescent="0.15">
      <c r="B18" s="113">
        <v>45658</v>
      </c>
      <c r="C18" t="s">
        <v>16</v>
      </c>
    </row>
    <row r="19" spans="2:3" ht="15" customHeight="1" x14ac:dyDescent="0.15">
      <c r="B19" s="113">
        <v>45670</v>
      </c>
      <c r="C19" t="s">
        <v>17</v>
      </c>
    </row>
    <row r="20" spans="2:3" ht="15" customHeight="1" x14ac:dyDescent="0.15">
      <c r="B20" s="113">
        <v>45699</v>
      </c>
      <c r="C20" t="s">
        <v>18</v>
      </c>
    </row>
    <row r="21" spans="2:3" ht="15" customHeight="1" x14ac:dyDescent="0.15">
      <c r="B21" s="113">
        <v>45711</v>
      </c>
      <c r="C21" t="s">
        <v>19</v>
      </c>
    </row>
    <row r="22" spans="2:3" ht="15" customHeight="1" x14ac:dyDescent="0.15">
      <c r="B22" s="113">
        <v>45712</v>
      </c>
      <c r="C22" t="s">
        <v>20</v>
      </c>
    </row>
    <row r="23" spans="2:3" ht="15" customHeight="1" x14ac:dyDescent="0.15">
      <c r="B23" s="113">
        <v>45736</v>
      </c>
      <c r="C23" t="s">
        <v>21</v>
      </c>
    </row>
    <row r="24" spans="2:3" x14ac:dyDescent="0.15">
      <c r="B24" s="113">
        <v>45776</v>
      </c>
      <c r="C24" t="s">
        <v>22</v>
      </c>
    </row>
    <row r="25" spans="2:3" x14ac:dyDescent="0.15">
      <c r="B25" s="113">
        <v>45780</v>
      </c>
      <c r="C25" t="s">
        <v>23</v>
      </c>
    </row>
    <row r="26" spans="2:3" x14ac:dyDescent="0.15">
      <c r="B26" s="113">
        <v>45781</v>
      </c>
      <c r="C26" t="s">
        <v>24</v>
      </c>
    </row>
    <row r="27" spans="2:3" x14ac:dyDescent="0.15">
      <c r="B27" s="113">
        <v>45782</v>
      </c>
      <c r="C27" t="s">
        <v>25</v>
      </c>
    </row>
    <row r="28" spans="2:3" x14ac:dyDescent="0.15">
      <c r="B28" s="113">
        <v>45783</v>
      </c>
      <c r="C28" t="s">
        <v>20</v>
      </c>
    </row>
    <row r="29" spans="2:3" x14ac:dyDescent="0.15">
      <c r="B29" s="113">
        <v>45859</v>
      </c>
      <c r="C29" t="s">
        <v>26</v>
      </c>
    </row>
    <row r="30" spans="2:3" x14ac:dyDescent="0.15">
      <c r="B30" s="113">
        <v>45880</v>
      </c>
      <c r="C30" t="s">
        <v>27</v>
      </c>
    </row>
    <row r="31" spans="2:3" x14ac:dyDescent="0.15">
      <c r="B31" s="113">
        <v>45915</v>
      </c>
      <c r="C31" t="s">
        <v>28</v>
      </c>
    </row>
    <row r="32" spans="2:3" x14ac:dyDescent="0.15">
      <c r="B32" s="113">
        <v>45923</v>
      </c>
      <c r="C32" t="s">
        <v>29</v>
      </c>
    </row>
    <row r="33" spans="2:6" x14ac:dyDescent="0.15">
      <c r="B33" s="113">
        <v>45943</v>
      </c>
      <c r="C33" t="s">
        <v>30</v>
      </c>
    </row>
    <row r="34" spans="2:6" x14ac:dyDescent="0.15">
      <c r="B34" s="113">
        <v>45964</v>
      </c>
      <c r="C34" t="s">
        <v>31</v>
      </c>
    </row>
    <row r="35" spans="2:6" x14ac:dyDescent="0.15">
      <c r="B35" s="113">
        <v>45984</v>
      </c>
      <c r="C35" t="s">
        <v>32</v>
      </c>
    </row>
    <row r="36" spans="2:6" x14ac:dyDescent="0.15">
      <c r="B36" s="113">
        <v>45985</v>
      </c>
      <c r="C36" t="s">
        <v>20</v>
      </c>
    </row>
    <row r="37" spans="2:6" x14ac:dyDescent="0.15">
      <c r="B37" s="113">
        <v>46023</v>
      </c>
      <c r="C37" t="s">
        <v>52</v>
      </c>
      <c r="E37" s="221"/>
      <c r="F37" s="222"/>
    </row>
    <row r="38" spans="2:6" x14ac:dyDescent="0.15">
      <c r="B38" s="113">
        <v>46034</v>
      </c>
      <c r="C38" t="s">
        <v>53</v>
      </c>
      <c r="E38" s="221"/>
      <c r="F38" s="222"/>
    </row>
    <row r="39" spans="2:6" x14ac:dyDescent="0.15">
      <c r="B39" s="113">
        <v>46064</v>
      </c>
      <c r="C39" t="s">
        <v>54</v>
      </c>
      <c r="E39" s="221"/>
      <c r="F39" s="222"/>
    </row>
    <row r="40" spans="2:6" x14ac:dyDescent="0.15">
      <c r="B40" s="113">
        <v>46076</v>
      </c>
      <c r="C40" t="s">
        <v>55</v>
      </c>
      <c r="E40" s="221"/>
      <c r="F40" s="222"/>
    </row>
    <row r="41" spans="2:6" x14ac:dyDescent="0.15">
      <c r="B41" s="113">
        <v>46101</v>
      </c>
      <c r="C41" t="s">
        <v>56</v>
      </c>
      <c r="E41" s="221"/>
      <c r="F41" s="222"/>
    </row>
    <row r="42" spans="2:6" x14ac:dyDescent="0.15">
      <c r="B42" s="113">
        <v>46141</v>
      </c>
      <c r="C42" t="s">
        <v>57</v>
      </c>
      <c r="E42" s="221"/>
      <c r="F42" s="222"/>
    </row>
    <row r="43" spans="2:6" x14ac:dyDescent="0.15">
      <c r="B43" s="113">
        <v>46145</v>
      </c>
      <c r="C43" t="s">
        <v>58</v>
      </c>
      <c r="E43" s="221"/>
      <c r="F43" s="222"/>
    </row>
    <row r="44" spans="2:6" x14ac:dyDescent="0.15">
      <c r="B44" s="113">
        <v>46146</v>
      </c>
      <c r="C44" t="s">
        <v>59</v>
      </c>
      <c r="E44" s="221"/>
      <c r="F44" s="222"/>
    </row>
    <row r="45" spans="2:6" x14ac:dyDescent="0.15">
      <c r="B45" s="113">
        <v>46147</v>
      </c>
      <c r="C45" t="s">
        <v>60</v>
      </c>
      <c r="E45" s="221"/>
      <c r="F45" s="222"/>
    </row>
    <row r="46" spans="2:6" x14ac:dyDescent="0.15">
      <c r="B46" s="113">
        <v>46148</v>
      </c>
      <c r="C46" t="s">
        <v>61</v>
      </c>
      <c r="E46" s="221"/>
      <c r="F46" s="222"/>
    </row>
    <row r="47" spans="2:6" x14ac:dyDescent="0.15">
      <c r="B47" s="113">
        <v>46223</v>
      </c>
      <c r="C47" t="s">
        <v>62</v>
      </c>
      <c r="E47" s="221"/>
      <c r="F47" s="222"/>
    </row>
    <row r="48" spans="2:6" x14ac:dyDescent="0.15">
      <c r="B48" s="113">
        <v>46245</v>
      </c>
      <c r="C48" t="s">
        <v>63</v>
      </c>
      <c r="E48" s="221"/>
      <c r="F48" s="222"/>
    </row>
    <row r="49" spans="2:6" x14ac:dyDescent="0.15">
      <c r="B49" s="113">
        <v>46286</v>
      </c>
      <c r="C49" t="s">
        <v>64</v>
      </c>
      <c r="E49" s="221"/>
      <c r="F49" s="222"/>
    </row>
    <row r="50" spans="2:6" x14ac:dyDescent="0.15">
      <c r="B50" s="113">
        <v>46287</v>
      </c>
      <c r="C50" t="s">
        <v>65</v>
      </c>
      <c r="E50" s="221"/>
      <c r="F50" s="222"/>
    </row>
    <row r="51" spans="2:6" x14ac:dyDescent="0.15">
      <c r="B51" s="113">
        <v>46288</v>
      </c>
      <c r="C51" t="s">
        <v>66</v>
      </c>
      <c r="E51" s="221"/>
      <c r="F51" s="222"/>
    </row>
    <row r="52" spans="2:6" x14ac:dyDescent="0.15">
      <c r="B52" s="113">
        <v>46307</v>
      </c>
      <c r="C52" t="s">
        <v>67</v>
      </c>
      <c r="E52" s="221"/>
      <c r="F52" s="222"/>
    </row>
    <row r="53" spans="2:6" x14ac:dyDescent="0.15">
      <c r="B53" s="113">
        <v>46329</v>
      </c>
      <c r="C53" t="s">
        <v>68</v>
      </c>
      <c r="E53" s="221"/>
      <c r="F53" s="222"/>
    </row>
    <row r="54" spans="2:6" x14ac:dyDescent="0.15">
      <c r="B54" s="113">
        <v>46349</v>
      </c>
      <c r="C54" t="s">
        <v>69</v>
      </c>
      <c r="E54" s="221"/>
      <c r="F54" s="222"/>
    </row>
    <row r="55" spans="2:6" x14ac:dyDescent="0.15">
      <c r="B55" s="113"/>
    </row>
    <row r="56" spans="2:6" x14ac:dyDescent="0.15">
      <c r="B56" s="113"/>
    </row>
    <row r="57" spans="2:6" x14ac:dyDescent="0.15">
      <c r="B57" s="113"/>
    </row>
    <row r="58" spans="2:6" x14ac:dyDescent="0.15">
      <c r="B58" s="113"/>
    </row>
    <row r="59" spans="2:6" x14ac:dyDescent="0.15">
      <c r="B59" s="113"/>
    </row>
    <row r="60" spans="2:6" x14ac:dyDescent="0.15">
      <c r="B60" s="113"/>
    </row>
    <row r="61" spans="2:6" x14ac:dyDescent="0.15">
      <c r="B61" s="113"/>
    </row>
    <row r="62" spans="2:6" x14ac:dyDescent="0.15">
      <c r="B62" s="113"/>
    </row>
    <row r="63" spans="2:6" x14ac:dyDescent="0.15">
      <c r="B63" s="113"/>
    </row>
    <row r="64" spans="2:6" x14ac:dyDescent="0.15">
      <c r="B64" s="113"/>
    </row>
    <row r="65" spans="2:2" x14ac:dyDescent="0.15">
      <c r="B65" s="113"/>
    </row>
    <row r="66" spans="2:2" x14ac:dyDescent="0.15">
      <c r="B66" s="113"/>
    </row>
    <row r="67" spans="2:2" x14ac:dyDescent="0.15">
      <c r="B67" s="113"/>
    </row>
    <row r="68" spans="2:2" x14ac:dyDescent="0.15">
      <c r="B68" s="113"/>
    </row>
    <row r="69" spans="2:2" x14ac:dyDescent="0.15">
      <c r="B69" s="113"/>
    </row>
    <row r="70" spans="2:2" x14ac:dyDescent="0.15">
      <c r="B70" s="113"/>
    </row>
    <row r="71" spans="2:2" x14ac:dyDescent="0.15">
      <c r="B71" s="113"/>
    </row>
    <row r="72" spans="2:2" x14ac:dyDescent="0.15">
      <c r="B72" s="113"/>
    </row>
    <row r="73" spans="2:2" x14ac:dyDescent="0.15">
      <c r="B73" s="113"/>
    </row>
    <row r="74" spans="2:2" x14ac:dyDescent="0.15">
      <c r="B74" s="113"/>
    </row>
    <row r="75" spans="2:2" x14ac:dyDescent="0.15">
      <c r="B75" s="113"/>
    </row>
    <row r="76" spans="2:2" x14ac:dyDescent="0.15">
      <c r="B76" s="113"/>
    </row>
    <row r="77" spans="2:2" x14ac:dyDescent="0.15">
      <c r="B77" s="113"/>
    </row>
    <row r="78" spans="2:2" x14ac:dyDescent="0.15">
      <c r="B78" s="113"/>
    </row>
    <row r="79" spans="2:2" x14ac:dyDescent="0.15">
      <c r="B79" s="113"/>
    </row>
    <row r="80" spans="2:2" x14ac:dyDescent="0.15">
      <c r="B80" s="113"/>
    </row>
    <row r="81" spans="2:2" x14ac:dyDescent="0.15">
      <c r="B81" s="113"/>
    </row>
    <row r="82" spans="2:2" x14ac:dyDescent="0.15">
      <c r="B82" s="113"/>
    </row>
    <row r="83" spans="2:2" x14ac:dyDescent="0.15">
      <c r="B83" s="113"/>
    </row>
    <row r="84" spans="2:2" x14ac:dyDescent="0.15">
      <c r="B84" s="113"/>
    </row>
    <row r="85" spans="2:2" x14ac:dyDescent="0.15">
      <c r="B85" s="113"/>
    </row>
    <row r="86" spans="2:2" x14ac:dyDescent="0.15">
      <c r="B86" s="113"/>
    </row>
    <row r="87" spans="2:2" x14ac:dyDescent="0.15">
      <c r="B87" s="113"/>
    </row>
    <row r="88" spans="2:2" x14ac:dyDescent="0.15">
      <c r="B88" s="113"/>
    </row>
    <row r="89" spans="2:2" x14ac:dyDescent="0.15">
      <c r="B89" s="113"/>
    </row>
  </sheetData>
  <phoneticPr fontId="2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★記入例★</vt:lpstr>
      <vt:lpstr>週休２日確認シート</vt:lpstr>
      <vt:lpstr>祝日一覧</vt:lpstr>
      <vt:lpstr>★記入例★!Print_Area</vt:lpstr>
      <vt:lpstr>週休２日確認シート!Print_Area</vt:lpstr>
      <vt:lpstr>祝日一覧!祝日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宮武 浩代</dc:creator>
  <cp:lastModifiedBy>Windows ユーザー</cp:lastModifiedBy>
  <cp:lastPrinted>2025-06-17T06:50:53Z</cp:lastPrinted>
  <dcterms:created xsi:type="dcterms:W3CDTF">2004-07-27T23:37:56Z</dcterms:created>
  <dcterms:modified xsi:type="dcterms:W3CDTF">2025-06-17T10:14:14Z</dcterms:modified>
</cp:coreProperties>
</file>