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730" windowHeight="11760" tabRatio="807" firstSheet="2" activeTab="3"/>
  </bookViews>
  <sheets>
    <sheet name="XXXXXX" sheetId="67" state="veryHidden" r:id="rId1"/>
    <sheet name="000000" sheetId="90" state="veryHidden" r:id="rId2"/>
    <sheet name="★記入例★" sheetId="242" r:id="rId3"/>
    <sheet name="週休2日確認シート" sheetId="245" r:id="rId4"/>
    <sheet name="祝日一覧" sheetId="239" r:id="rId5"/>
  </sheets>
  <definedNames>
    <definedName name="_xlnm.Print_Area" localSheetId="2">★記入例★!$B$2:$BS$48</definedName>
    <definedName name="_xlnm.Print_Area" localSheetId="3">週休2日確認シート!$B$2:$BS$48</definedName>
    <definedName name="祝日" localSheetId="2">#REF!</definedName>
    <definedName name="祝日" localSheetId="3">#REF!</definedName>
    <definedName name="祝日" localSheetId="4">祝日一覧!$B$3:$B$89</definedName>
    <definedName name="祝日">#REF!</definedName>
  </definedNames>
  <calcPr calcId="145621"/>
</workbook>
</file>

<file path=xl/calcChain.xml><?xml version="1.0" encoding="utf-8"?>
<calcChain xmlns="http://schemas.openxmlformats.org/spreadsheetml/2006/main">
  <c r="V2" i="245" l="1"/>
  <c r="BC38" i="245"/>
  <c r="X38" i="245"/>
  <c r="BK37" i="245"/>
  <c r="AM38" i="245" s="1"/>
  <c r="BA37" i="245"/>
  <c r="AS37" i="245"/>
  <c r="AF37" i="245"/>
  <c r="H38" i="245" s="1"/>
  <c r="V37" i="245"/>
  <c r="N37" i="245"/>
  <c r="BN36" i="245"/>
  <c r="BN35" i="245"/>
  <c r="AI29" i="245"/>
  <c r="D29" i="245"/>
  <c r="D30" i="245" s="1"/>
  <c r="AI28" i="245"/>
  <c r="D28" i="245"/>
  <c r="BC26" i="245"/>
  <c r="X26" i="245"/>
  <c r="BK25" i="245"/>
  <c r="BA26" i="245" s="1"/>
  <c r="BA25" i="245"/>
  <c r="AS25" i="245"/>
  <c r="AF25" i="245"/>
  <c r="V26" i="245" s="1"/>
  <c r="V25" i="245"/>
  <c r="N25" i="245"/>
  <c r="BN24" i="245"/>
  <c r="B24" i="245"/>
  <c r="B36" i="245" s="1"/>
  <c r="BN23" i="245"/>
  <c r="B23" i="245"/>
  <c r="B35" i="245" s="1"/>
  <c r="AI17" i="245"/>
  <c r="AJ17" i="245" s="1"/>
  <c r="D17" i="245"/>
  <c r="D18" i="245" s="1"/>
  <c r="AI16" i="245"/>
  <c r="D16" i="245"/>
  <c r="BC14" i="245"/>
  <c r="X14" i="245"/>
  <c r="BK13" i="245"/>
  <c r="BA14" i="245" s="1"/>
  <c r="BA13" i="245"/>
  <c r="AS13" i="245"/>
  <c r="AF13" i="245"/>
  <c r="V14" i="245" s="1"/>
  <c r="N13" i="245"/>
  <c r="H13" i="245"/>
  <c r="BN12" i="245"/>
  <c r="BN11" i="245"/>
  <c r="AI5" i="245"/>
  <c r="AI6" i="245" s="1"/>
  <c r="D5" i="245"/>
  <c r="D6" i="245" s="1"/>
  <c r="AI4" i="245"/>
  <c r="D4" i="245"/>
  <c r="AM13" i="245" l="1"/>
  <c r="BE26" i="245"/>
  <c r="BH26" i="245" s="1"/>
  <c r="AM25" i="245"/>
  <c r="AY25" i="245" s="1"/>
  <c r="AO26" i="245" s="1"/>
  <c r="AI18" i="245"/>
  <c r="E29" i="245"/>
  <c r="F29" i="245" s="1"/>
  <c r="F30" i="245" s="1"/>
  <c r="H25" i="245"/>
  <c r="T25" i="245" s="1"/>
  <c r="J26" i="245" s="1"/>
  <c r="T13" i="245"/>
  <c r="J14" i="245" s="1"/>
  <c r="E17" i="245"/>
  <c r="Z14" i="245"/>
  <c r="AC14" i="245" s="1"/>
  <c r="H37" i="245"/>
  <c r="T37" i="245" s="1"/>
  <c r="J38" i="245" s="1"/>
  <c r="L38" i="245" s="1"/>
  <c r="AM26" i="245"/>
  <c r="Z26" i="245"/>
  <c r="AC26" i="245" s="1"/>
  <c r="BE14" i="245"/>
  <c r="BH14" i="245" s="1"/>
  <c r="AY13" i="245"/>
  <c r="AO14" i="245" s="1"/>
  <c r="H14" i="245"/>
  <c r="AM14" i="245"/>
  <c r="AJ5" i="245"/>
  <c r="AK17" i="245"/>
  <c r="AJ18" i="245"/>
  <c r="AM37" i="245"/>
  <c r="AY37" i="245" s="1"/>
  <c r="AO38" i="245" s="1"/>
  <c r="AQ38" i="245" s="1"/>
  <c r="AJ29" i="245"/>
  <c r="AI30" i="245"/>
  <c r="E5" i="245"/>
  <c r="H26" i="245"/>
  <c r="V38" i="245"/>
  <c r="Z38" i="245" s="1"/>
  <c r="AC38" i="245" s="1"/>
  <c r="BA38" i="245"/>
  <c r="BE38" i="245" s="1"/>
  <c r="BH38" i="245" s="1"/>
  <c r="AQ26" i="245" l="1"/>
  <c r="L14" i="245"/>
  <c r="AQ14" i="245"/>
  <c r="E30" i="245"/>
  <c r="G29" i="245"/>
  <c r="L26" i="245"/>
  <c r="AF26" i="245" s="1"/>
  <c r="F17" i="245"/>
  <c r="E18" i="245"/>
  <c r="BK26" i="245"/>
  <c r="AT26" i="245"/>
  <c r="AK18" i="245"/>
  <c r="AL17" i="245"/>
  <c r="G30" i="245"/>
  <c r="H29" i="245"/>
  <c r="F5" i="245"/>
  <c r="E6" i="245"/>
  <c r="AF38" i="245"/>
  <c r="O38" i="245"/>
  <c r="O14" i="245"/>
  <c r="AF14" i="245"/>
  <c r="AJ6" i="245"/>
  <c r="AK5" i="245"/>
  <c r="AT14" i="245"/>
  <c r="BK14" i="245"/>
  <c r="AK29" i="245"/>
  <c r="AJ30" i="245"/>
  <c r="BK38" i="245"/>
  <c r="AT38" i="245"/>
  <c r="O26" i="245" l="1"/>
  <c r="F18" i="245"/>
  <c r="G17" i="245"/>
  <c r="G5" i="245"/>
  <c r="F6" i="245"/>
  <c r="AL5" i="245"/>
  <c r="AK6" i="245"/>
  <c r="H30" i="245"/>
  <c r="I29" i="245"/>
  <c r="AL18" i="245"/>
  <c r="AM17" i="245"/>
  <c r="AL29" i="245"/>
  <c r="AK30" i="245"/>
  <c r="G18" i="245" l="1"/>
  <c r="H17" i="245"/>
  <c r="AM18" i="245"/>
  <c r="AN17" i="245"/>
  <c r="I30" i="245"/>
  <c r="J29" i="245"/>
  <c r="AM29" i="245"/>
  <c r="AL30" i="245"/>
  <c r="AM5" i="245"/>
  <c r="AL6" i="245"/>
  <c r="H5" i="245"/>
  <c r="G6" i="245"/>
  <c r="H18" i="245" l="1"/>
  <c r="I17" i="245"/>
  <c r="AN5" i="245"/>
  <c r="AM6" i="245"/>
  <c r="AM30" i="245"/>
  <c r="AN29" i="245"/>
  <c r="J30" i="245"/>
  <c r="K29" i="245"/>
  <c r="AN18" i="245"/>
  <c r="AO17" i="245"/>
  <c r="H6" i="245"/>
  <c r="I5" i="245"/>
  <c r="J17" i="245" l="1"/>
  <c r="I18" i="245"/>
  <c r="AP17" i="245"/>
  <c r="AO18" i="245"/>
  <c r="L29" i="245"/>
  <c r="K30" i="245"/>
  <c r="AN30" i="245"/>
  <c r="AO29" i="245"/>
  <c r="I6" i="245"/>
  <c r="J5" i="245"/>
  <c r="AO5" i="245"/>
  <c r="AN6" i="245"/>
  <c r="J18" i="245" l="1"/>
  <c r="K17" i="245"/>
  <c r="AO30" i="245"/>
  <c r="AP29" i="245"/>
  <c r="AO6" i="245"/>
  <c r="AP5" i="245"/>
  <c r="M29" i="245"/>
  <c r="L30" i="245"/>
  <c r="J6" i="245"/>
  <c r="K5" i="245"/>
  <c r="AQ17" i="245"/>
  <c r="AP18" i="245"/>
  <c r="K18" i="245" l="1"/>
  <c r="L17" i="245"/>
  <c r="AP6" i="245"/>
  <c r="AQ5" i="245"/>
  <c r="N29" i="245"/>
  <c r="M30" i="245"/>
  <c r="AR17" i="245"/>
  <c r="AQ18" i="245"/>
  <c r="K6" i="245"/>
  <c r="L5" i="245"/>
  <c r="AQ29" i="245"/>
  <c r="AP30" i="245"/>
  <c r="M17" i="245" l="1"/>
  <c r="L18" i="245"/>
  <c r="AS17" i="245"/>
  <c r="AR18" i="245"/>
  <c r="AR29" i="245"/>
  <c r="AQ30" i="245"/>
  <c r="O29" i="245"/>
  <c r="N30" i="245"/>
  <c r="L6" i="245"/>
  <c r="M5" i="245"/>
  <c r="AQ6" i="245"/>
  <c r="AR5" i="245"/>
  <c r="M18" i="245" l="1"/>
  <c r="N17" i="245"/>
  <c r="O30" i="245"/>
  <c r="P29" i="245"/>
  <c r="AS29" i="245"/>
  <c r="AR30" i="245"/>
  <c r="AR6" i="245"/>
  <c r="AS5" i="245"/>
  <c r="AS18" i="245"/>
  <c r="AT17" i="245"/>
  <c r="N5" i="245"/>
  <c r="M6" i="245"/>
  <c r="N18" i="245" l="1"/>
  <c r="O17" i="245"/>
  <c r="AT18" i="245"/>
  <c r="AU17" i="245"/>
  <c r="AT5" i="245"/>
  <c r="AS6" i="245"/>
  <c r="AT29" i="245"/>
  <c r="AS30" i="245"/>
  <c r="P30" i="245"/>
  <c r="Q29" i="245"/>
  <c r="O5" i="245"/>
  <c r="N6" i="245"/>
  <c r="O18" i="245" l="1"/>
  <c r="P17" i="245"/>
  <c r="AU29" i="245"/>
  <c r="AT30" i="245"/>
  <c r="O6" i="245"/>
  <c r="P5" i="245"/>
  <c r="AU5" i="245"/>
  <c r="AT6" i="245"/>
  <c r="Q30" i="245"/>
  <c r="R29" i="245"/>
  <c r="AU18" i="245"/>
  <c r="AV17" i="245"/>
  <c r="P18" i="245" l="1"/>
  <c r="Q17" i="245"/>
  <c r="AU6" i="245"/>
  <c r="AV5" i="245"/>
  <c r="P6" i="245"/>
  <c r="Q5" i="245"/>
  <c r="AV18" i="245"/>
  <c r="AW17" i="245"/>
  <c r="R30" i="245"/>
  <c r="S29" i="245"/>
  <c r="AU30" i="245"/>
  <c r="AV29" i="245"/>
  <c r="Q18" i="245" l="1"/>
  <c r="R17" i="245"/>
  <c r="Q6" i="245"/>
  <c r="R5" i="245"/>
  <c r="AX17" i="245"/>
  <c r="AW18" i="245"/>
  <c r="AV30" i="245"/>
  <c r="AW29" i="245"/>
  <c r="AV6" i="245"/>
  <c r="AW5" i="245"/>
  <c r="T29" i="245"/>
  <c r="S30" i="245"/>
  <c r="S17" i="245" l="1"/>
  <c r="R18" i="245"/>
  <c r="AW6" i="245"/>
  <c r="AX5" i="245"/>
  <c r="AW30" i="245"/>
  <c r="AX29" i="245"/>
  <c r="AY17" i="245"/>
  <c r="AX18" i="245"/>
  <c r="R6" i="245"/>
  <c r="S5" i="245"/>
  <c r="U29" i="245"/>
  <c r="T30" i="245"/>
  <c r="T17" i="245" l="1"/>
  <c r="S18" i="245"/>
  <c r="AZ17" i="245"/>
  <c r="AY18" i="245"/>
  <c r="AY29" i="245"/>
  <c r="AX30" i="245"/>
  <c r="V29" i="245"/>
  <c r="U30" i="245"/>
  <c r="S6" i="245"/>
  <c r="T5" i="245"/>
  <c r="AX6" i="245"/>
  <c r="AY5" i="245"/>
  <c r="U17" i="245" l="1"/>
  <c r="T18" i="245"/>
  <c r="W29" i="245"/>
  <c r="V30" i="245"/>
  <c r="AZ29" i="245"/>
  <c r="AY30" i="245"/>
  <c r="AY6" i="245"/>
  <c r="AZ5" i="245"/>
  <c r="T6" i="245"/>
  <c r="U5" i="245"/>
  <c r="BA17" i="245"/>
  <c r="AZ18" i="245"/>
  <c r="V17" i="245" l="1"/>
  <c r="U18" i="245"/>
  <c r="BA5" i="245"/>
  <c r="AZ6" i="245"/>
  <c r="BA18" i="245"/>
  <c r="BB17" i="245"/>
  <c r="BA29" i="245"/>
  <c r="AZ30" i="245"/>
  <c r="V5" i="245"/>
  <c r="U6" i="245"/>
  <c r="W30" i="245"/>
  <c r="X29" i="245"/>
  <c r="V18" i="245" l="1"/>
  <c r="W17" i="245"/>
  <c r="BB29" i="245"/>
  <c r="BA30" i="245"/>
  <c r="BB18" i="245"/>
  <c r="BC17" i="245"/>
  <c r="BB5" i="245"/>
  <c r="BA6" i="245"/>
  <c r="X30" i="245"/>
  <c r="Y29" i="245"/>
  <c r="W5" i="245"/>
  <c r="V6" i="245"/>
  <c r="W18" i="245" l="1"/>
  <c r="X17" i="245"/>
  <c r="BC5" i="245"/>
  <c r="BB6" i="245"/>
  <c r="BC18" i="245"/>
  <c r="BD17" i="245"/>
  <c r="Y30" i="245"/>
  <c r="Z29" i="245"/>
  <c r="X5" i="245"/>
  <c r="W6" i="245"/>
  <c r="BC29" i="245"/>
  <c r="BB30" i="245"/>
  <c r="X18" i="245" l="1"/>
  <c r="Y17" i="245"/>
  <c r="Z30" i="245"/>
  <c r="AA29" i="245"/>
  <c r="BD18" i="245"/>
  <c r="BE17" i="245"/>
  <c r="BC30" i="245"/>
  <c r="BD29" i="245"/>
  <c r="BD5" i="245"/>
  <c r="BC6" i="245"/>
  <c r="Y5" i="245"/>
  <c r="X6" i="245"/>
  <c r="Z17" i="245" l="1"/>
  <c r="Y18" i="245"/>
  <c r="BE5" i="245"/>
  <c r="BD6" i="245"/>
  <c r="BD30" i="245"/>
  <c r="BE29" i="245"/>
  <c r="BF17" i="245"/>
  <c r="BE18" i="245"/>
  <c r="AB29" i="245"/>
  <c r="AA30" i="245"/>
  <c r="Y6" i="245"/>
  <c r="Z5" i="245"/>
  <c r="Z18" i="245" l="1"/>
  <c r="AA17" i="245"/>
  <c r="AC29" i="245"/>
  <c r="AB30" i="245"/>
  <c r="BG17" i="245"/>
  <c r="BF18" i="245"/>
  <c r="Z6" i="245"/>
  <c r="AA5" i="245"/>
  <c r="BE30" i="245"/>
  <c r="BF29" i="245"/>
  <c r="BE6" i="245"/>
  <c r="BF5" i="245"/>
  <c r="AB17" i="245" l="1"/>
  <c r="AA18" i="245"/>
  <c r="BG29" i="245"/>
  <c r="BF30" i="245"/>
  <c r="AA6" i="245"/>
  <c r="AB5" i="245"/>
  <c r="BH17" i="245"/>
  <c r="BG18" i="245"/>
  <c r="BF6" i="245"/>
  <c r="BG5" i="245"/>
  <c r="AD29" i="245"/>
  <c r="AC30" i="245"/>
  <c r="AB18" i="245" l="1"/>
  <c r="AC17" i="245"/>
  <c r="BG6" i="245"/>
  <c r="BH5" i="245"/>
  <c r="BI17" i="245"/>
  <c r="BH18" i="245"/>
  <c r="AB6" i="245"/>
  <c r="AC5" i="245"/>
  <c r="AE29" i="245"/>
  <c r="AD30" i="245"/>
  <c r="BH29" i="245"/>
  <c r="BG30" i="245"/>
  <c r="AC18" i="245" l="1"/>
  <c r="AD17" i="245"/>
  <c r="AD5" i="245"/>
  <c r="AC6" i="245"/>
  <c r="BI29" i="245"/>
  <c r="BH30" i="245"/>
  <c r="BI18" i="245"/>
  <c r="BJ17" i="245"/>
  <c r="BK17" i="245" s="1"/>
  <c r="BL17" i="245" s="1"/>
  <c r="BH6" i="245"/>
  <c r="BI5" i="245"/>
  <c r="AE30" i="245"/>
  <c r="AF29" i="245"/>
  <c r="AD18" i="245" l="1"/>
  <c r="AE17" i="245"/>
  <c r="AF17" i="245" s="1"/>
  <c r="AG17" i="245" s="1"/>
  <c r="BJ18" i="245"/>
  <c r="BJ29" i="245"/>
  <c r="BK29" i="245" s="1"/>
  <c r="BL29" i="245" s="1"/>
  <c r="BM29" i="245" s="1"/>
  <c r="BI30" i="245"/>
  <c r="AF30" i="245"/>
  <c r="AG29" i="245"/>
  <c r="AH29" i="245" s="1"/>
  <c r="AE5" i="245"/>
  <c r="AF5" i="245" s="1"/>
  <c r="AG5" i="245" s="1"/>
  <c r="AD6" i="245"/>
  <c r="BJ5" i="245"/>
  <c r="BK5" i="245" s="1"/>
  <c r="BL5" i="245" s="1"/>
  <c r="BI6" i="245"/>
  <c r="AE18" i="245" l="1"/>
  <c r="AE6" i="245"/>
  <c r="AG30" i="245"/>
  <c r="AH30" i="245"/>
  <c r="BJ30" i="245"/>
  <c r="BK18" i="245"/>
  <c r="BM17" i="245"/>
  <c r="BJ6" i="245"/>
  <c r="AH17" i="245" l="1"/>
  <c r="AF18" i="245"/>
  <c r="BL18" i="245"/>
  <c r="BM18" i="245"/>
  <c r="BK30" i="245"/>
  <c r="BK6" i="245"/>
  <c r="AF6" i="245"/>
  <c r="AH18" i="245" l="1"/>
  <c r="AG18" i="245"/>
  <c r="BL6" i="245"/>
  <c r="BM5" i="245"/>
  <c r="BM6" i="245" s="1"/>
  <c r="BL30" i="245"/>
  <c r="BM30" i="245"/>
  <c r="AG6" i="245"/>
  <c r="AH5" i="245"/>
  <c r="AH6" i="245" s="1"/>
  <c r="AI29" i="242" l="1"/>
  <c r="D4" i="242" l="1"/>
  <c r="BC14" i="242" l="1"/>
  <c r="X14" i="242"/>
  <c r="BC38" i="242"/>
  <c r="X38" i="242"/>
  <c r="BC26" i="242"/>
  <c r="X26" i="242"/>
  <c r="BA37" i="242"/>
  <c r="V37" i="242"/>
  <c r="BA25" i="242"/>
  <c r="V25" i="242"/>
  <c r="BA13" i="242"/>
  <c r="H13" i="242" l="1"/>
  <c r="D28" i="242"/>
  <c r="BK37" i="242"/>
  <c r="BA38" i="242" s="1"/>
  <c r="AS37" i="242"/>
  <c r="AF37" i="242"/>
  <c r="V38" i="242" s="1"/>
  <c r="N37" i="242"/>
  <c r="BK25" i="242"/>
  <c r="AS25" i="242"/>
  <c r="AF25" i="242"/>
  <c r="N25" i="242"/>
  <c r="BK13" i="242"/>
  <c r="AS13" i="242"/>
  <c r="N13" i="242"/>
  <c r="AF13" i="242"/>
  <c r="T13" i="242" l="1"/>
  <c r="J14" i="242" s="1"/>
  <c r="H14" i="242"/>
  <c r="V14" i="242"/>
  <c r="Z14" i="242" s="1"/>
  <c r="AC14" i="242" s="1"/>
  <c r="H26" i="242"/>
  <c r="V26" i="242"/>
  <c r="Z26" i="242" s="1"/>
  <c r="AC26" i="242" s="1"/>
  <c r="AM14" i="242"/>
  <c r="BA14" i="242"/>
  <c r="BE14" i="242" s="1"/>
  <c r="BH14" i="242" s="1"/>
  <c r="AM26" i="242"/>
  <c r="BA26" i="242"/>
  <c r="BE26" i="242" s="1"/>
  <c r="BH26" i="242" s="1"/>
  <c r="BE38" i="242"/>
  <c r="BH38" i="242" s="1"/>
  <c r="AM38" i="242"/>
  <c r="H38" i="242"/>
  <c r="Z38" i="242"/>
  <c r="AC38" i="242" s="1"/>
  <c r="BN12" i="242"/>
  <c r="D29" i="242" l="1"/>
  <c r="H37" i="242" s="1"/>
  <c r="T37" i="242" s="1"/>
  <c r="J38" i="242" s="1"/>
  <c r="L38" i="242" s="1"/>
  <c r="AF38" i="242" s="1"/>
  <c r="D17" i="242"/>
  <c r="AI28" i="242"/>
  <c r="AM37" i="242" s="1"/>
  <c r="AY37" i="242" s="1"/>
  <c r="AO38" i="242" s="1"/>
  <c r="AQ38" i="242" s="1"/>
  <c r="AI16" i="242"/>
  <c r="AM25" i="242" s="1"/>
  <c r="AY25" i="242" s="1"/>
  <c r="AO26" i="242" s="1"/>
  <c r="AQ26" i="242" s="1"/>
  <c r="AI17" i="242"/>
  <c r="AI5" i="242"/>
  <c r="D16" i="242"/>
  <c r="AI4" i="242"/>
  <c r="AM13" i="242" s="1"/>
  <c r="AY13" i="242" s="1"/>
  <c r="AO14" i="242" s="1"/>
  <c r="AQ14" i="242" s="1"/>
  <c r="AT14" i="242" s="1"/>
  <c r="H25" i="242" l="1"/>
  <c r="T25" i="242" s="1"/>
  <c r="J26" i="242" s="1"/>
  <c r="L26" i="242" s="1"/>
  <c r="AF26" i="242" s="1"/>
  <c r="AT26" i="242"/>
  <c r="BK26" i="242"/>
  <c r="BK38" i="242"/>
  <c r="AT38" i="242"/>
  <c r="BK14" i="242"/>
  <c r="O38" i="242"/>
  <c r="AJ5" i="242"/>
  <c r="AK5" i="242" s="1"/>
  <c r="AL5" i="242" s="1"/>
  <c r="AM5" i="242" s="1"/>
  <c r="AN5" i="242" s="1"/>
  <c r="AO5" i="242" s="1"/>
  <c r="AP5" i="242" s="1"/>
  <c r="AQ5" i="242" s="1"/>
  <c r="AR5" i="242" s="1"/>
  <c r="AS5" i="242" s="1"/>
  <c r="AT5" i="242" s="1"/>
  <c r="AU5" i="242" s="1"/>
  <c r="AV5" i="242" s="1"/>
  <c r="AW5" i="242" s="1"/>
  <c r="AX5" i="242" s="1"/>
  <c r="AY5" i="242" s="1"/>
  <c r="AZ5" i="242" s="1"/>
  <c r="BA5" i="242" s="1"/>
  <c r="BB5" i="242" s="1"/>
  <c r="BC5" i="242" s="1"/>
  <c r="BD5" i="242" s="1"/>
  <c r="BE5" i="242" s="1"/>
  <c r="BF5" i="242" s="1"/>
  <c r="BG5" i="242" s="1"/>
  <c r="AI6" i="242"/>
  <c r="D5" i="242"/>
  <c r="D6" i="242" s="1"/>
  <c r="O26" i="242" l="1"/>
  <c r="BH5" i="242"/>
  <c r="BG6" i="242"/>
  <c r="BN24" i="242"/>
  <c r="BN36" i="242"/>
  <c r="BI5" i="242" l="1"/>
  <c r="BH6" i="242"/>
  <c r="B23" i="242"/>
  <c r="BJ5" i="242" l="1"/>
  <c r="BI6" i="242"/>
  <c r="BN35" i="242"/>
  <c r="B24" i="242"/>
  <c r="B36" i="242" s="1"/>
  <c r="BN23" i="242"/>
  <c r="B35" i="242"/>
  <c r="BN11" i="242"/>
  <c r="L14" i="242" l="1"/>
  <c r="BK5" i="242"/>
  <c r="BJ6" i="242"/>
  <c r="AF14" i="242" l="1"/>
  <c r="O14" i="242"/>
  <c r="BL5" i="242"/>
  <c r="BM5" i="242" s="1"/>
  <c r="BK6" i="242"/>
  <c r="BM6" i="242" l="1"/>
  <c r="BL6" i="242"/>
  <c r="E5" i="242" l="1"/>
  <c r="E6" i="242" s="1"/>
  <c r="F5" i="242" l="1"/>
  <c r="F6" i="242" l="1"/>
  <c r="G5" i="242"/>
  <c r="G6" i="242" l="1"/>
  <c r="H5" i="242"/>
  <c r="H6" i="242" l="1"/>
  <c r="I5" i="242"/>
  <c r="J5" i="242" l="1"/>
  <c r="I6" i="242"/>
  <c r="K5" i="242" l="1"/>
  <c r="J6" i="242"/>
  <c r="L5" i="242" l="1"/>
  <c r="K6" i="242"/>
  <c r="M5" i="242" l="1"/>
  <c r="L6" i="242"/>
  <c r="N5" i="242" l="1"/>
  <c r="M6" i="242"/>
  <c r="N6" i="242" l="1"/>
  <c r="O5" i="242"/>
  <c r="O6" i="242" l="1"/>
  <c r="P5" i="242"/>
  <c r="P6" i="242" l="1"/>
  <c r="Q5" i="242"/>
  <c r="R5" i="242" l="1"/>
  <c r="Q6" i="242"/>
  <c r="S5" i="242" l="1"/>
  <c r="R6" i="242"/>
  <c r="S6" i="242" l="1"/>
  <c r="T5" i="242"/>
  <c r="U5" i="242" l="1"/>
  <c r="T6" i="242"/>
  <c r="U6" i="242" l="1"/>
  <c r="V5" i="242"/>
  <c r="V6" i="242" l="1"/>
  <c r="W5" i="242"/>
  <c r="W6" i="242" l="1"/>
  <c r="X5" i="242"/>
  <c r="X6" i="242" l="1"/>
  <c r="Y5" i="242"/>
  <c r="Z5" i="242" l="1"/>
  <c r="Y6" i="242"/>
  <c r="AA5" i="242" l="1"/>
  <c r="Z6" i="242"/>
  <c r="AA6" i="242" l="1"/>
  <c r="AB5" i="242"/>
  <c r="AC5" i="242" l="1"/>
  <c r="AB6" i="242"/>
  <c r="AD5" i="242" l="1"/>
  <c r="AC6" i="242"/>
  <c r="AE5" i="242" l="1"/>
  <c r="AD6" i="242"/>
  <c r="AE6" i="242" l="1"/>
  <c r="AF5" i="242"/>
  <c r="AF6" i="242" l="1"/>
  <c r="AG5" i="242"/>
  <c r="AH5" i="242" s="1"/>
  <c r="AG6" i="242" l="1"/>
  <c r="AH6" i="242" l="1"/>
  <c r="AJ6" i="242" l="1"/>
  <c r="AK6" i="242" l="1"/>
  <c r="AL6" i="242" l="1"/>
  <c r="AM6" i="242" l="1"/>
  <c r="AN6" i="242" l="1"/>
  <c r="AO6" i="242" l="1"/>
  <c r="AP6" i="242" l="1"/>
  <c r="AQ6" i="242" l="1"/>
  <c r="AR6" i="242" l="1"/>
  <c r="AS6" i="242" l="1"/>
  <c r="AT6" i="242" l="1"/>
  <c r="AU6" i="242" l="1"/>
  <c r="AV6" i="242" l="1"/>
  <c r="AW6" i="242" l="1"/>
  <c r="AX6" i="242" l="1"/>
  <c r="AY6" i="242" l="1"/>
  <c r="AZ6" i="242" l="1"/>
  <c r="BA6" i="242" l="1"/>
  <c r="BB6" i="242" l="1"/>
  <c r="BC6" i="242" l="1"/>
  <c r="BD6" i="242" l="1"/>
  <c r="BE6" i="242" l="1"/>
  <c r="BF6" i="242" l="1"/>
  <c r="E17" i="242" l="1"/>
  <c r="D18" i="242"/>
  <c r="E18" i="242" l="1"/>
  <c r="F17" i="242"/>
  <c r="G17" i="242" l="1"/>
  <c r="F18" i="242"/>
  <c r="G18" i="242" l="1"/>
  <c r="H17" i="242"/>
  <c r="H18" i="242" l="1"/>
  <c r="I17" i="242"/>
  <c r="J17" i="242" l="1"/>
  <c r="I18" i="242"/>
  <c r="J18" i="242" l="1"/>
  <c r="K17" i="242"/>
  <c r="L17" i="242" l="1"/>
  <c r="K18" i="242"/>
  <c r="M17" i="242" l="1"/>
  <c r="L18" i="242"/>
  <c r="M18" i="242" l="1"/>
  <c r="N17" i="242"/>
  <c r="N18" i="242" l="1"/>
  <c r="O17" i="242"/>
  <c r="O18" i="242" l="1"/>
  <c r="P17" i="242"/>
  <c r="P18" i="242" l="1"/>
  <c r="Q17" i="242"/>
  <c r="R17" i="242" l="1"/>
  <c r="Q18" i="242"/>
  <c r="R18" i="242" l="1"/>
  <c r="S17" i="242"/>
  <c r="T17" i="242" l="1"/>
  <c r="S18" i="242"/>
  <c r="U17" i="242" l="1"/>
  <c r="T18" i="242"/>
  <c r="U18" i="242" l="1"/>
  <c r="V17" i="242"/>
  <c r="V18" i="242" l="1"/>
  <c r="W17" i="242"/>
  <c r="W18" i="242" l="1"/>
  <c r="X17" i="242"/>
  <c r="X18" i="242" l="1"/>
  <c r="Y17" i="242"/>
  <c r="Z17" i="242" l="1"/>
  <c r="Y18" i="242"/>
  <c r="AA17" i="242" l="1"/>
  <c r="Z18" i="242"/>
  <c r="AB17" i="242" l="1"/>
  <c r="AA18" i="242"/>
  <c r="AC17" i="242" l="1"/>
  <c r="AB18" i="242"/>
  <c r="AC18" i="242" l="1"/>
  <c r="AD17" i="242"/>
  <c r="AD18" i="242" l="1"/>
  <c r="AE17" i="242"/>
  <c r="AF17" i="242" s="1"/>
  <c r="AG17" i="242" l="1"/>
  <c r="AF18" i="242"/>
  <c r="AE18" i="242"/>
  <c r="AH17" i="242" l="1"/>
  <c r="AH18" i="242" s="1"/>
  <c r="AG18" i="242"/>
  <c r="AI18" i="242"/>
  <c r="AJ17" i="242"/>
  <c r="AK17" i="242" l="1"/>
  <c r="AJ18" i="242"/>
  <c r="AL17" i="242" l="1"/>
  <c r="AK18" i="242"/>
  <c r="AL18" i="242" l="1"/>
  <c r="AM17" i="242"/>
  <c r="AM18" i="242" l="1"/>
  <c r="AN17" i="242"/>
  <c r="AO17" i="242" l="1"/>
  <c r="AN18" i="242"/>
  <c r="AO18" i="242" l="1"/>
  <c r="AP17" i="242"/>
  <c r="AP18" i="242" l="1"/>
  <c r="AQ17" i="242"/>
  <c r="AQ18" i="242" l="1"/>
  <c r="AR17" i="242"/>
  <c r="AS17" i="242" l="1"/>
  <c r="AR18" i="242"/>
  <c r="AT17" i="242" l="1"/>
  <c r="AS18" i="242"/>
  <c r="AT18" i="242" l="1"/>
  <c r="AU17" i="242"/>
  <c r="AV17" i="242" l="1"/>
  <c r="AU18" i="242"/>
  <c r="AV18" i="242" l="1"/>
  <c r="AW17" i="242"/>
  <c r="AW18" i="242" l="1"/>
  <c r="AX17" i="242"/>
  <c r="AY17" i="242" l="1"/>
  <c r="AX18" i="242"/>
  <c r="AY18" i="242" l="1"/>
  <c r="AZ17" i="242"/>
  <c r="BA17" i="242" l="1"/>
  <c r="AZ18" i="242"/>
  <c r="BA18" i="242" l="1"/>
  <c r="BB17" i="242"/>
  <c r="BB18" i="242" l="1"/>
  <c r="BC17" i="242"/>
  <c r="BD17" i="242" l="1"/>
  <c r="BC18" i="242"/>
  <c r="BD18" i="242" l="1"/>
  <c r="BE17" i="242"/>
  <c r="BF17" i="242" l="1"/>
  <c r="BE18" i="242"/>
  <c r="BG17" i="242" l="1"/>
  <c r="BF18" i="242"/>
  <c r="BG18" i="242" l="1"/>
  <c r="BH17" i="242"/>
  <c r="BI17" i="242" l="1"/>
  <c r="BH18" i="242"/>
  <c r="BJ17" i="242" l="1"/>
  <c r="BI18" i="242"/>
  <c r="E29" i="242"/>
  <c r="D30" i="242"/>
  <c r="BK17" i="242" l="1"/>
  <c r="BJ18" i="242"/>
  <c r="E30" i="242"/>
  <c r="F29" i="242"/>
  <c r="BL17" i="242" l="1"/>
  <c r="BK18" i="242"/>
  <c r="F30" i="242"/>
  <c r="G29" i="242"/>
  <c r="BM17" i="242" l="1"/>
  <c r="BM18" i="242" s="1"/>
  <c r="BL18" i="242"/>
  <c r="G30" i="242"/>
  <c r="H29" i="242"/>
  <c r="H30" i="242" l="1"/>
  <c r="I29" i="242"/>
  <c r="J29" i="242" l="1"/>
  <c r="I30" i="242"/>
  <c r="K29" i="242" l="1"/>
  <c r="J30" i="242"/>
  <c r="K30" i="242" l="1"/>
  <c r="L29" i="242"/>
  <c r="M29" i="242" l="1"/>
  <c r="L30" i="242"/>
  <c r="M30" i="242" l="1"/>
  <c r="N29" i="242"/>
  <c r="N30" i="242" l="1"/>
  <c r="O29" i="242"/>
  <c r="O30" i="242" l="1"/>
  <c r="P29" i="242"/>
  <c r="P30" i="242" l="1"/>
  <c r="Q29" i="242"/>
  <c r="R29" i="242" l="1"/>
  <c r="Q30" i="242"/>
  <c r="S29" i="242" l="1"/>
  <c r="R30" i="242"/>
  <c r="S30" i="242" l="1"/>
  <c r="T29" i="242"/>
  <c r="U29" i="242" l="1"/>
  <c r="T30" i="242"/>
  <c r="V29" i="242" l="1"/>
  <c r="U30" i="242"/>
  <c r="V30" i="242" l="1"/>
  <c r="W29" i="242"/>
  <c r="W30" i="242" l="1"/>
  <c r="X29" i="242"/>
  <c r="X30" i="242" l="1"/>
  <c r="Y29" i="242"/>
  <c r="Z29" i="242" l="1"/>
  <c r="Y30" i="242"/>
  <c r="AA29" i="242" l="1"/>
  <c r="Z30" i="242"/>
  <c r="AA30" i="242" l="1"/>
  <c r="AB29" i="242"/>
  <c r="AC29" i="242" l="1"/>
  <c r="AB30" i="242"/>
  <c r="AD29" i="242" l="1"/>
  <c r="AC30" i="242"/>
  <c r="AD30" i="242" l="1"/>
  <c r="AE29" i="242"/>
  <c r="AF29" i="242" s="1"/>
  <c r="AG29" i="242" l="1"/>
  <c r="AF30" i="242"/>
  <c r="AE30" i="242"/>
  <c r="AH29" i="242" l="1"/>
  <c r="AH30" i="242" s="1"/>
  <c r="AG30" i="242"/>
  <c r="AI30" i="242"/>
  <c r="AJ29" i="242"/>
  <c r="AK29" i="242" l="1"/>
  <c r="AJ30" i="242"/>
  <c r="AL29" i="242" l="1"/>
  <c r="AK30" i="242"/>
  <c r="AM29" i="242" l="1"/>
  <c r="AL30" i="242"/>
  <c r="AM30" i="242" l="1"/>
  <c r="AN29" i="242"/>
  <c r="AO29" i="242" l="1"/>
  <c r="AN30" i="242"/>
  <c r="AO30" i="242" l="1"/>
  <c r="AP29" i="242"/>
  <c r="AQ29" i="242" l="1"/>
  <c r="AP30" i="242"/>
  <c r="AQ30" i="242" l="1"/>
  <c r="AR29" i="242"/>
  <c r="AR30" i="242" l="1"/>
  <c r="AS29" i="242"/>
  <c r="AT29" i="242" l="1"/>
  <c r="AS30" i="242"/>
  <c r="AU29" i="242" l="1"/>
  <c r="AT30" i="242"/>
  <c r="AV29" i="242" l="1"/>
  <c r="AU30" i="242"/>
  <c r="AV30" i="242" l="1"/>
  <c r="AW29" i="242"/>
  <c r="AW30" i="242" l="1"/>
  <c r="AX29" i="242"/>
  <c r="AY29" i="242" l="1"/>
  <c r="AX30" i="242"/>
  <c r="AY30" i="242" l="1"/>
  <c r="AZ29" i="242"/>
  <c r="BA29" i="242" l="1"/>
  <c r="AZ30" i="242"/>
  <c r="BB29" i="242" l="1"/>
  <c r="BA30" i="242"/>
  <c r="BB30" i="242" l="1"/>
  <c r="BC29" i="242"/>
  <c r="BC30" i="242" l="1"/>
  <c r="BD29" i="242"/>
  <c r="BD30" i="242" l="1"/>
  <c r="BE29" i="242"/>
  <c r="BF29" i="242" l="1"/>
  <c r="BE30" i="242"/>
  <c r="BG29" i="242" l="1"/>
  <c r="BF30" i="242"/>
  <c r="BG30" i="242" l="1"/>
  <c r="BH29" i="242"/>
  <c r="BI29" i="242" l="1"/>
  <c r="BH30" i="242"/>
  <c r="BJ29" i="242" l="1"/>
  <c r="BI30" i="242"/>
  <c r="BK29" i="242" l="1"/>
  <c r="BJ30" i="242"/>
  <c r="BL29" i="242" l="1"/>
  <c r="BK30" i="242"/>
  <c r="BM29" i="242" l="1"/>
  <c r="BM30" i="242" s="1"/>
  <c r="BL30" i="242"/>
</calcChain>
</file>

<file path=xl/sharedStrings.xml><?xml version="1.0" encoding="utf-8"?>
<sst xmlns="http://schemas.openxmlformats.org/spreadsheetml/2006/main" count="419" uniqueCount="91">
  <si>
    <t>項目</t>
    <rPh sb="0" eb="2">
      <t>コウモク</t>
    </rPh>
    <phoneticPr fontId="2"/>
  </si>
  <si>
    <t>備考</t>
    <rPh sb="0" eb="2">
      <t>ビコウ</t>
    </rPh>
    <phoneticPr fontId="2"/>
  </si>
  <si>
    <t>別紙　週休2日確認シート</t>
    <rPh sb="0" eb="2">
      <t>ベッシ</t>
    </rPh>
    <rPh sb="3" eb="4">
      <t>シュウ</t>
    </rPh>
    <rPh sb="4" eb="5">
      <t>キュウ</t>
    </rPh>
    <rPh sb="6" eb="7">
      <t>ニチ</t>
    </rPh>
    <rPh sb="7" eb="9">
      <t>カクニン</t>
    </rPh>
    <phoneticPr fontId="2"/>
  </si>
  <si>
    <t>工事着手前に
提出した休工日</t>
    <rPh sb="0" eb="2">
      <t>コウジ</t>
    </rPh>
    <rPh sb="2" eb="4">
      <t>チャクシュ</t>
    </rPh>
    <rPh sb="4" eb="5">
      <t>マエ</t>
    </rPh>
    <rPh sb="7" eb="9">
      <t>テイシュツ</t>
    </rPh>
    <rPh sb="11" eb="13">
      <t>キュウコウ</t>
    </rPh>
    <rPh sb="13" eb="14">
      <t>ビ</t>
    </rPh>
    <phoneticPr fontId="2"/>
  </si>
  <si>
    <t>工事名</t>
    <rPh sb="0" eb="2">
      <t>コウジ</t>
    </rPh>
    <rPh sb="2" eb="3">
      <t>メイ</t>
    </rPh>
    <phoneticPr fontId="2"/>
  </si>
  <si>
    <t>自</t>
    <rPh sb="0" eb="1">
      <t>ジ</t>
    </rPh>
    <phoneticPr fontId="2"/>
  </si>
  <si>
    <t>休工日</t>
    <rPh sb="0" eb="1">
      <t>キュウ</t>
    </rPh>
    <rPh sb="1" eb="2">
      <t>コウ</t>
    </rPh>
    <rPh sb="2" eb="3">
      <t>ヒ</t>
    </rPh>
    <phoneticPr fontId="2"/>
  </si>
  <si>
    <t>休工予定日</t>
    <rPh sb="0" eb="1">
      <t>キュウ</t>
    </rPh>
    <rPh sb="1" eb="2">
      <t>コウ</t>
    </rPh>
    <rPh sb="2" eb="5">
      <t>ヨテイビ</t>
    </rPh>
    <phoneticPr fontId="2"/>
  </si>
  <si>
    <t>休工予定だったが現場作業のあった日</t>
    <rPh sb="0" eb="1">
      <t>キュウ</t>
    </rPh>
    <rPh sb="1" eb="2">
      <t>コウ</t>
    </rPh>
    <rPh sb="2" eb="4">
      <t>ヨテイ</t>
    </rPh>
    <rPh sb="8" eb="10">
      <t>ゲンバ</t>
    </rPh>
    <rPh sb="10" eb="12">
      <t>サギョウ</t>
    </rPh>
    <rPh sb="16" eb="17">
      <t>ビ</t>
    </rPh>
    <phoneticPr fontId="2"/>
  </si>
  <si>
    <t>凡例</t>
    <phoneticPr fontId="2"/>
  </si>
  <si>
    <t>休工日</t>
    <rPh sb="0" eb="2">
      <t>キュウコウ</t>
    </rPh>
    <rPh sb="2" eb="3">
      <t>ビ</t>
    </rPh>
    <phoneticPr fontId="2"/>
  </si>
  <si>
    <t>元日</t>
    <rPh sb="0" eb="2">
      <t>ガンジツ</t>
    </rPh>
    <phoneticPr fontId="2"/>
  </si>
  <si>
    <t>成人の日</t>
    <rPh sb="0" eb="2">
      <t>セイジン</t>
    </rPh>
    <rPh sb="3" eb="4">
      <t>ヒ</t>
    </rPh>
    <phoneticPr fontId="2"/>
  </si>
  <si>
    <t>建国記念の日</t>
    <rPh sb="0" eb="1">
      <t>ケン</t>
    </rPh>
    <rPh sb="1" eb="2">
      <t>コク</t>
    </rPh>
    <rPh sb="2" eb="4">
      <t>キネン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</si>
  <si>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</si>
  <si>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振替休日</t>
    <rPh sb="0" eb="2">
      <t>フリカエ</t>
    </rPh>
    <rPh sb="2" eb="4">
      <t>キュウジツ</t>
    </rPh>
    <phoneticPr fontId="2"/>
  </si>
  <si>
    <t>春分の日</t>
    <rPh sb="0" eb="2">
      <t>シュンブン</t>
    </rPh>
    <rPh sb="3" eb="4">
      <t>ヒ</t>
    </rPh>
    <phoneticPr fontId="2"/>
  </si>
  <si>
    <t>昭和の日</t>
    <rPh sb="0" eb="2">
      <t>ショウワ</t>
    </rPh>
    <rPh sb="3" eb="4">
      <t>ヒ</t>
    </rPh>
    <phoneticPr fontId="2"/>
  </si>
  <si>
    <t>憲法記念日</t>
    <rPh sb="0" eb="2">
      <t>ケンポウ</t>
    </rPh>
    <rPh sb="2" eb="5">
      <t>キネンビ</t>
    </rPh>
    <phoneticPr fontId="2"/>
  </si>
  <si>
    <t>みどりの日</t>
    <rPh sb="4" eb="5">
      <t>ヒ</t>
    </rPh>
    <phoneticPr fontId="2"/>
  </si>
  <si>
    <t>こどもの日</t>
    <rPh sb="4" eb="5">
      <t>ヒ</t>
    </rPh>
    <phoneticPr fontId="2"/>
  </si>
  <si>
    <t>海の日</t>
    <rPh sb="0" eb="1">
      <t>ウミ</t>
    </rPh>
    <rPh sb="2" eb="3">
      <t>ヒ</t>
    </rPh>
    <phoneticPr fontId="2"/>
  </si>
  <si>
    <t>山の日</t>
    <rPh sb="0" eb="1">
      <t>ヤマ</t>
    </rPh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</si>
  <si>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</si>
  <si>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</si>
  <si>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スポーツの日</t>
    <rPh sb="5" eb="6">
      <t>ヒ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</si>
  <si>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</si>
  <si>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</si>
  <si>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日付</t>
    <rPh sb="0" eb="2">
      <t>ヒヅケ</t>
    </rPh>
    <phoneticPr fontId="2"/>
  </si>
  <si>
    <t>祝日名</t>
    <rPh sb="0" eb="2">
      <t>シュクジツ</t>
    </rPh>
    <rPh sb="2" eb="3">
      <t>メイ</t>
    </rPh>
    <phoneticPr fontId="2"/>
  </si>
  <si>
    <t>工期日数</t>
    <rPh sb="0" eb="2">
      <t>コウキ</t>
    </rPh>
    <rPh sb="2" eb="4">
      <t>ニッスウ</t>
    </rPh>
    <phoneticPr fontId="2"/>
  </si>
  <si>
    <t>対象外期間（夏季休暇、年末年始など）</t>
    <rPh sb="0" eb="2">
      <t>タイショウガイ</t>
    </rPh>
    <rPh sb="2" eb="4">
      <t>キカン</t>
    </rPh>
    <rPh sb="5" eb="7">
      <t>カキ</t>
    </rPh>
    <rPh sb="7" eb="9">
      <t>キュウカ</t>
    </rPh>
    <rPh sb="10" eb="12">
      <t>ネンマツ</t>
    </rPh>
    <rPh sb="12" eb="14">
      <t>ネンシ</t>
    </rPh>
    <phoneticPr fontId="2"/>
  </si>
  <si>
    <t>×</t>
  </si>
  <si>
    <t>●</t>
  </si>
  <si>
    <t>◇</t>
  </si>
  <si>
    <t>至</t>
    <rPh sb="0" eb="1">
      <t>イタル</t>
    </rPh>
    <phoneticPr fontId="2"/>
  </si>
  <si>
    <t>対象期間</t>
    <rPh sb="0" eb="2">
      <t>タイショウ</t>
    </rPh>
    <rPh sb="2" eb="4">
      <t>キカン</t>
    </rPh>
    <phoneticPr fontId="2"/>
  </si>
  <si>
    <t>月</t>
    <rPh sb="0" eb="1">
      <t>ガツ</t>
    </rPh>
    <phoneticPr fontId="2"/>
  </si>
  <si>
    <t>自</t>
    <rPh sb="0" eb="1">
      <t>ジ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</si>
  <si>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</si>
  <si>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～</t>
    <phoneticPr fontId="2"/>
  </si>
  <si>
    <t>工期</t>
    <phoneticPr fontId="2"/>
  </si>
  <si>
    <t>工事</t>
    <phoneticPr fontId="2"/>
  </si>
  <si>
    <t>月</t>
    <phoneticPr fontId="2"/>
  </si>
  <si>
    <t>　</t>
    <phoneticPr fontId="2"/>
  </si>
  <si>
    <t>休工日●</t>
    <rPh sb="0" eb="2">
      <t>キュウコウ</t>
    </rPh>
    <rPh sb="2" eb="3">
      <t>ビ</t>
    </rPh>
    <phoneticPr fontId="2"/>
  </si>
  <si>
    <t>対象外×</t>
    <rPh sb="0" eb="3">
      <t>タイショウガイ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</si>
  <si>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</si>
  <si>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／</t>
    <phoneticPr fontId="2"/>
  </si>
  <si>
    <t>＝</t>
    <phoneticPr fontId="2"/>
  </si>
  <si>
    <t>％</t>
    <phoneticPr fontId="2"/>
  </si>
  <si>
    <t>土日数</t>
    <rPh sb="0" eb="2">
      <t>ドニチ</t>
    </rPh>
    <rPh sb="2" eb="3">
      <t>スウ</t>
    </rPh>
    <phoneticPr fontId="2"/>
  </si>
  <si>
    <t>対象外</t>
    <rPh sb="0" eb="3">
      <t>タイショウガイ</t>
    </rPh>
    <phoneticPr fontId="2"/>
  </si>
  <si>
    <t>対象期間</t>
    <rPh sb="0" eb="2">
      <t>タイショウ</t>
    </rPh>
    <rPh sb="2" eb="4">
      <t>キカン</t>
    </rPh>
    <phoneticPr fontId="2"/>
  </si>
  <si>
    <t>休工日</t>
    <rPh sb="0" eb="2">
      <t>キュウコウ</t>
    </rPh>
    <rPh sb="2" eb="3">
      <t>ビ</t>
    </rPh>
    <phoneticPr fontId="2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</si>
  <si>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</si>
  <si>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</si>
  <si>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</si>
  <si>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</si>
  <si>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</si>
  <si>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</si>
  <si>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</si>
  <si>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</si>
  <si>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</si>
  <si>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</si>
  <si>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</si>
  <si>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山の日</t>
  </si>
  <si>
    <t>敬老の日</t>
  </si>
  <si>
    <t>国民の休日</t>
  </si>
  <si>
    <t>秋分の日</t>
  </si>
  <si>
    <t>スポーツの日</t>
  </si>
  <si>
    <t>文化の日</t>
  </si>
  <si>
    <t>勤労感謝の日</t>
  </si>
  <si>
    <t>○</t>
  </si>
  <si>
    <t>：</t>
  </si>
  <si>
    <t>着手</t>
    <rPh sb="0" eb="2">
      <t>チャクシュ</t>
    </rPh>
    <phoneticPr fontId="2"/>
  </si>
  <si>
    <t>現場作業を開始した日</t>
    <rPh sb="0" eb="2">
      <t>ゲンバ</t>
    </rPh>
    <rPh sb="2" eb="4">
      <t>サギョウ</t>
    </rPh>
    <rPh sb="5" eb="7">
      <t>カイシ</t>
    </rPh>
    <rPh sb="9" eb="10">
      <t>ヒ</t>
    </rPh>
    <phoneticPr fontId="2"/>
  </si>
  <si>
    <t>夏休</t>
    <rPh sb="0" eb="2">
      <t>ナツヤスミ</t>
    </rPh>
    <phoneticPr fontId="2"/>
  </si>
  <si>
    <t>夏季休暇</t>
    <rPh sb="0" eb="2">
      <t>カキ</t>
    </rPh>
    <rPh sb="2" eb="4">
      <t>キュウカ</t>
    </rPh>
    <phoneticPr fontId="2"/>
  </si>
  <si>
    <t>冬休</t>
    <rPh sb="0" eb="2">
      <t>フユヤス</t>
    </rPh>
    <phoneticPr fontId="2"/>
  </si>
  <si>
    <t>年末年始休暇</t>
    <rPh sb="0" eb="1">
      <t>ネンマツ</t>
    </rPh>
    <rPh sb="1" eb="3">
      <t>ネンシ</t>
    </rPh>
    <rPh sb="3" eb="5">
      <t>キュウカ</t>
    </rPh>
    <phoneticPr fontId="2"/>
  </si>
  <si>
    <t>◎</t>
  </si>
  <si>
    <t>振替休工日</t>
    <rPh sb="0" eb="1">
      <t>フリカエ</t>
    </rPh>
    <rPh sb="2" eb="3">
      <t>キュウ</t>
    </rPh>
    <rPh sb="3" eb="4">
      <t>コウ</t>
    </rPh>
    <rPh sb="4" eb="5">
      <t>ヒ</t>
    </rPh>
    <phoneticPr fontId="2"/>
  </si>
  <si>
    <t>週休2日達成状況</t>
    <phoneticPr fontId="2"/>
  </si>
  <si>
    <t>◆月単位週休２日</t>
    <phoneticPr fontId="2"/>
  </si>
  <si>
    <t>OK</t>
  </si>
  <si>
    <t>OK</t>
    <phoneticPr fontId="2"/>
  </si>
  <si>
    <t>NG</t>
    <phoneticPr fontId="2"/>
  </si>
  <si>
    <t>11/8作業→11/21振替休</t>
    <rPh sb="4" eb="6">
      <t>サギョウ</t>
    </rPh>
    <rPh sb="12" eb="14">
      <t>フリカエ</t>
    </rPh>
    <rPh sb="14" eb="15">
      <t>キュウ</t>
    </rPh>
    <phoneticPr fontId="2"/>
  </si>
  <si>
    <t>9/16降雨→10/11振替作業</t>
    <rPh sb="4" eb="6">
      <t>コウウ</t>
    </rPh>
    <rPh sb="12" eb="14">
      <t>フリカエ</t>
    </rPh>
    <rPh sb="14" eb="16">
      <t>サギョウ</t>
    </rPh>
    <phoneticPr fontId="2"/>
  </si>
  <si>
    <t>【月単位】週休２日確認シート</t>
    <rPh sb="1" eb="4">
      <t>ツキタンイ</t>
    </rPh>
    <rPh sb="5" eb="6">
      <t>シュウ</t>
    </rPh>
    <rPh sb="6" eb="7">
      <t>キュウ</t>
    </rPh>
    <rPh sb="8" eb="9">
      <t>ニチ</t>
    </rPh>
    <rPh sb="9" eb="11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</si>
</sst>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_ "/>
    <numFmt numFmtId="177" formatCode="0.0%"/>
    <numFmt numFmtId="178" formatCode="0.0_);[Red]\(0.0\)"/>
    <numFmt numFmtId="179" formatCode="0.000_ "/>
    <numFmt numFmtId="180" formatCode="[$-411]ggge&quot;年&quot;m&quot;月&quot;d&quot;日&quot;;@"/>
    <numFmt numFmtId="181" formatCode="d"/>
    <numFmt numFmtId="182" formatCode="\①General"/>
    <numFmt numFmtId="183" formatCode="\②General"/>
    <numFmt numFmtId="184" formatCode="\③General"/>
    <numFmt numFmtId="185" formatCode="\④General"/>
    <numFmt numFmtId="186" formatCode="0.0"/>
    <numFmt numFmtId="187" formatCode="\⑤General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u/>
      <sz val="16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0"/>
      <color indexed="3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35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3" borderId="36" applyNumberFormat="0" applyFon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31" borderId="4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" borderId="38" applyNumberFormat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0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38" fontId="6" fillId="0" borderId="0" xfId="33" applyFont="1" applyAlignment="1">
      <alignment horizontal="right" vertical="center"/>
    </xf>
    <xf numFmtId="56" fontId="6" fillId="0" borderId="0" xfId="33" quotePrefix="1" applyNumberFormat="1" applyFont="1" applyAlignment="1">
      <alignment horizontal="center" vertical="center" wrapText="1"/>
    </xf>
    <xf numFmtId="178" fontId="6" fillId="0" borderId="0" xfId="0" quotePrefix="1" applyNumberFormat="1" applyFont="1" applyAlignment="1">
      <alignment horizontal="center" vertical="center"/>
    </xf>
    <xf numFmtId="38" fontId="3" fillId="0" borderId="0" xfId="33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38" fontId="11" fillId="0" borderId="0" xfId="33" applyFont="1" applyAlignment="1">
      <alignment horizontal="right" vertical="center"/>
    </xf>
    <xf numFmtId="38" fontId="7" fillId="0" borderId="0" xfId="33" applyFont="1" applyAlignment="1">
      <alignment horizontal="right" vertical="center" wrapText="1"/>
    </xf>
    <xf numFmtId="178" fontId="13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vertical="center" textRotation="255" wrapText="1" shrinkToFit="1"/>
    </xf>
    <xf numFmtId="0" fontId="6" fillId="0" borderId="0" xfId="0" applyFont="1" applyAlignment="1">
      <alignment vertical="center" shrinkToFit="1"/>
    </xf>
    <xf numFmtId="176" fontId="6" fillId="0" borderId="0" xfId="0" quotePrefix="1" applyNumberFormat="1" applyFont="1" applyAlignment="1">
      <alignment vertical="center"/>
    </xf>
    <xf numFmtId="38" fontId="6" fillId="0" borderId="0" xfId="33" applyFont="1" applyAlignment="1">
      <alignment vertical="center"/>
    </xf>
    <xf numFmtId="56" fontId="6" fillId="0" borderId="0" xfId="33" quotePrefix="1" applyNumberFormat="1" applyFont="1" applyAlignment="1">
      <alignment vertical="center" shrinkToFit="1"/>
    </xf>
    <xf numFmtId="177" fontId="6" fillId="0" borderId="0" xfId="0" quotePrefix="1" applyNumberFormat="1" applyFont="1" applyAlignment="1">
      <alignment vertical="center"/>
    </xf>
    <xf numFmtId="0" fontId="11" fillId="0" borderId="0" xfId="0" quotePrefix="1" applyFont="1" applyAlignment="1">
      <alignment vertical="center"/>
    </xf>
    <xf numFmtId="38" fontId="11" fillId="0" borderId="0" xfId="33" applyFont="1" applyAlignment="1">
      <alignment vertical="center"/>
    </xf>
    <xf numFmtId="56" fontId="11" fillId="0" borderId="0" xfId="33" quotePrefix="1" applyNumberFormat="1" applyFont="1" applyAlignment="1">
      <alignment vertical="center" shrinkToFit="1"/>
    </xf>
    <xf numFmtId="56" fontId="11" fillId="0" borderId="0" xfId="33" applyNumberFormat="1" applyFont="1" applyAlignment="1">
      <alignment vertical="center" shrinkToFit="1"/>
    </xf>
    <xf numFmtId="177" fontId="13" fillId="0" borderId="0" xfId="0" quotePrefix="1" applyNumberFormat="1" applyFont="1" applyAlignment="1">
      <alignment vertical="center"/>
    </xf>
    <xf numFmtId="177" fontId="0" fillId="0" borderId="0" xfId="0" applyNumberFormat="1" applyAlignment="1">
      <alignment vertical="center"/>
    </xf>
    <xf numFmtId="56" fontId="11" fillId="0" borderId="0" xfId="33" quotePrefix="1" applyNumberFormat="1" applyFont="1" applyAlignment="1">
      <alignment horizontal="center" vertical="center" shrinkToFit="1"/>
    </xf>
    <xf numFmtId="56" fontId="11" fillId="0" borderId="0" xfId="33" applyNumberFormat="1" applyFont="1" applyAlignment="1">
      <alignment horizontal="center" vertical="center" shrinkToFit="1"/>
    </xf>
    <xf numFmtId="177" fontId="11" fillId="0" borderId="0" xfId="0" quotePrefix="1" applyNumberFormat="1" applyFont="1" applyAlignment="1">
      <alignment vertical="center"/>
    </xf>
    <xf numFmtId="177" fontId="15" fillId="0" borderId="0" xfId="0" applyNumberFormat="1" applyFont="1" applyAlignment="1">
      <alignment vertical="center"/>
    </xf>
    <xf numFmtId="0" fontId="6" fillId="0" borderId="0" xfId="0" applyFont="1" applyAlignment="1">
      <alignment vertical="center" textRotation="255" shrinkToFit="1"/>
    </xf>
    <xf numFmtId="178" fontId="11" fillId="0" borderId="0" xfId="0" quotePrefix="1" applyNumberFormat="1" applyFont="1" applyAlignment="1">
      <alignment vertical="center"/>
    </xf>
    <xf numFmtId="178" fontId="14" fillId="0" borderId="0" xfId="0" quotePrefix="1" applyNumberFormat="1" applyFont="1" applyAlignment="1">
      <alignment vertical="center"/>
    </xf>
    <xf numFmtId="56" fontId="11" fillId="0" borderId="0" xfId="33" quotePrefix="1" applyNumberFormat="1" applyFont="1" applyAlignment="1">
      <alignment vertical="center" wrapText="1"/>
    </xf>
    <xf numFmtId="56" fontId="11" fillId="0" borderId="0" xfId="33" applyNumberFormat="1" applyFont="1" applyAlignment="1">
      <alignment vertical="center" wrapText="1"/>
    </xf>
    <xf numFmtId="0" fontId="0" fillId="0" borderId="0" xfId="0" applyAlignment="1">
      <alignment vertical="center" shrinkToFit="1"/>
    </xf>
    <xf numFmtId="56" fontId="6" fillId="0" borderId="0" xfId="33" quotePrefix="1" applyNumberFormat="1" applyFont="1" applyAlignment="1">
      <alignment vertical="center" wrapText="1"/>
    </xf>
    <xf numFmtId="178" fontId="6" fillId="0" borderId="0" xfId="0" quotePrefix="1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176" fontId="6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textRotation="180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left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255" shrinkToFi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3" fillId="0" borderId="0" xfId="0" applyFont="1" applyBorder="1" applyAlignment="1">
      <alignment vertical="center"/>
    </xf>
    <xf numFmtId="0" fontId="43" fillId="0" borderId="31" xfId="0" applyFont="1" applyBorder="1" applyAlignment="1">
      <alignment horizontal="center"/>
    </xf>
    <xf numFmtId="0" fontId="0" fillId="0" borderId="0" xfId="0" applyAlignment="1">
      <alignment vertical="center" wrapText="1"/>
    </xf>
    <xf numFmtId="56" fontId="7" fillId="0" borderId="10" xfId="33" quotePrefix="1" applyNumberFormat="1" applyFont="1" applyFill="1" applyBorder="1" applyAlignment="1">
      <alignment horizontal="center" vertical="center" shrinkToFit="1"/>
    </xf>
    <xf numFmtId="56" fontId="7" fillId="0" borderId="1" xfId="33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vertical="center" textRotation="255"/>
    </xf>
    <xf numFmtId="0" fontId="6" fillId="0" borderId="24" xfId="0" applyFont="1" applyBorder="1" applyAlignment="1">
      <alignment vertical="center" textRotation="255" wrapText="1" shrinkToFit="1"/>
    </xf>
    <xf numFmtId="0" fontId="6" fillId="0" borderId="24" xfId="0" applyFont="1" applyBorder="1" applyAlignment="1">
      <alignment vertical="center" shrinkToFit="1"/>
    </xf>
    <xf numFmtId="0" fontId="11" fillId="0" borderId="24" xfId="0" quotePrefix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38" fontId="11" fillId="0" borderId="24" xfId="33" applyFont="1" applyBorder="1" applyAlignment="1">
      <alignment vertical="center"/>
    </xf>
    <xf numFmtId="56" fontId="11" fillId="0" borderId="24" xfId="33" quotePrefix="1" applyNumberFormat="1" applyFont="1" applyBorder="1" applyAlignment="1">
      <alignment vertical="center" shrinkToFit="1"/>
    </xf>
    <xf numFmtId="56" fontId="11" fillId="0" borderId="24" xfId="33" applyNumberFormat="1" applyFont="1" applyBorder="1" applyAlignment="1">
      <alignment vertical="center" shrinkToFit="1"/>
    </xf>
    <xf numFmtId="177" fontId="11" fillId="0" borderId="24" xfId="0" quotePrefix="1" applyNumberFormat="1" applyFont="1" applyBorder="1" applyAlignment="1">
      <alignment vertical="center"/>
    </xf>
    <xf numFmtId="0" fontId="8" fillId="0" borderId="24" xfId="0" applyFont="1" applyBorder="1" applyAlignment="1">
      <alignment horizontal="left"/>
    </xf>
    <xf numFmtId="0" fontId="4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176" fontId="9" fillId="0" borderId="0" xfId="0" quotePrefix="1" applyNumberFormat="1" applyFont="1" applyAlignment="1">
      <alignment vertical="center"/>
    </xf>
    <xf numFmtId="38" fontId="9" fillId="0" borderId="0" xfId="33" applyFont="1" applyAlignment="1">
      <alignment vertical="center"/>
    </xf>
    <xf numFmtId="56" fontId="9" fillId="0" borderId="0" xfId="33" quotePrefix="1" applyNumberFormat="1" applyFont="1" applyAlignment="1">
      <alignment vertical="center" shrinkToFit="1"/>
    </xf>
    <xf numFmtId="177" fontId="9" fillId="0" borderId="0" xfId="0" quotePrefix="1" applyNumberFormat="1" applyFont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vertical="center" wrapText="1"/>
    </xf>
    <xf numFmtId="0" fontId="45" fillId="0" borderId="0" xfId="0" applyFont="1" applyBorder="1" applyAlignment="1">
      <alignment vertical="center"/>
    </xf>
    <xf numFmtId="0" fontId="9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56" fontId="46" fillId="0" borderId="0" xfId="33" quotePrefix="1" applyNumberFormat="1" applyFont="1" applyAlignment="1">
      <alignment vertical="center" shrinkToFit="1"/>
    </xf>
    <xf numFmtId="56" fontId="46" fillId="0" borderId="0" xfId="33" applyNumberFormat="1" applyFont="1" applyAlignment="1">
      <alignment vertical="center" shrinkToFit="1"/>
    </xf>
    <xf numFmtId="177" fontId="47" fillId="0" borderId="0" xfId="0" quotePrefix="1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NumberFormat="1" applyFont="1" applyAlignment="1">
      <alignment horizontal="center" vertical="center" textRotation="255"/>
    </xf>
    <xf numFmtId="0" fontId="2" fillId="0" borderId="0" xfId="0" applyFont="1" applyAlignment="1">
      <alignment horizontal="left"/>
    </xf>
    <xf numFmtId="0" fontId="49" fillId="0" borderId="0" xfId="0" applyNumberFormat="1" applyFont="1" applyBorder="1" applyAlignment="1">
      <alignment horizontal="left" vertical="top"/>
    </xf>
    <xf numFmtId="176" fontId="9" fillId="0" borderId="0" xfId="0" quotePrefix="1" applyNumberFormat="1" applyFont="1" applyAlignment="1">
      <alignment vertical="top"/>
    </xf>
    <xf numFmtId="0" fontId="9" fillId="0" borderId="0" xfId="0" applyFont="1" applyBorder="1" applyAlignment="1">
      <alignment horizontal="left" vertical="top"/>
    </xf>
    <xf numFmtId="38" fontId="9" fillId="0" borderId="0" xfId="33" applyFont="1" applyAlignment="1">
      <alignment vertical="top"/>
    </xf>
    <xf numFmtId="56" fontId="9" fillId="0" borderId="0" xfId="33" quotePrefix="1" applyNumberFormat="1" applyFont="1" applyAlignment="1">
      <alignment vertical="top" shrinkToFit="1"/>
    </xf>
    <xf numFmtId="0" fontId="9" fillId="0" borderId="0" xfId="0" applyFont="1" applyAlignment="1">
      <alignment vertical="top"/>
    </xf>
    <xf numFmtId="177" fontId="9" fillId="0" borderId="0" xfId="0" quotePrefix="1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/>
    </xf>
    <xf numFmtId="181" fontId="44" fillId="0" borderId="1" xfId="0" applyNumberFormat="1" applyFont="1" applyBorder="1" applyAlignment="1">
      <alignment horizontal="center" vertical="center"/>
    </xf>
    <xf numFmtId="181" fontId="44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 shrinkToFit="1"/>
    </xf>
    <xf numFmtId="0" fontId="51" fillId="0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56" fontId="7" fillId="0" borderId="7" xfId="33" quotePrefix="1" applyNumberFormat="1" applyFont="1" applyFill="1" applyBorder="1" applyAlignment="1">
      <alignment horizontal="center" vertical="center" textRotation="255" shrinkToFit="1"/>
    </xf>
    <xf numFmtId="56" fontId="7" fillId="0" borderId="6" xfId="33" quotePrefix="1" applyNumberFormat="1" applyFont="1" applyFill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3" fillId="0" borderId="31" xfId="0" applyFont="1" applyBorder="1" applyAlignment="1">
      <alignment horizontal="right" vertical="center"/>
    </xf>
    <xf numFmtId="0" fontId="43" fillId="0" borderId="32" xfId="0" applyFont="1" applyBorder="1" applyAlignment="1">
      <alignment horizontal="center"/>
    </xf>
    <xf numFmtId="181" fontId="44" fillId="0" borderId="47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textRotation="255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44" fillId="0" borderId="48" xfId="0" applyFont="1" applyFill="1" applyBorder="1" applyAlignment="1">
      <alignment horizontal="center" vertical="center" wrapText="1" shrinkToFit="1"/>
    </xf>
    <xf numFmtId="181" fontId="44" fillId="0" borderId="47" xfId="0" applyNumberFormat="1" applyFont="1" applyFill="1" applyBorder="1" applyAlignment="1">
      <alignment horizontal="center" vertical="center"/>
    </xf>
    <xf numFmtId="56" fontId="7" fillId="0" borderId="49" xfId="33" quotePrefix="1" applyNumberFormat="1" applyFont="1" applyFill="1" applyBorder="1" applyAlignment="1">
      <alignment horizontal="center" vertical="center" textRotation="255" shrinkToFit="1"/>
    </xf>
    <xf numFmtId="56" fontId="7" fillId="0" borderId="47" xfId="33" applyNumberFormat="1" applyFont="1" applyFill="1" applyBorder="1" applyAlignment="1">
      <alignment horizontal="center" vertical="center" shrinkToFit="1"/>
    </xf>
    <xf numFmtId="56" fontId="7" fillId="0" borderId="48" xfId="33" quotePrefix="1" applyNumberFormat="1" applyFont="1" applyFill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/>
    </xf>
    <xf numFmtId="0" fontId="51" fillId="0" borderId="48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181" fontId="44" fillId="0" borderId="54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8" xfId="0" applyFont="1" applyFill="1" applyBorder="1" applyAlignment="1">
      <alignment horizontal="center" vertical="center" wrapText="1" shrinkToFit="1"/>
    </xf>
    <xf numFmtId="0" fontId="44" fillId="0" borderId="55" xfId="0" applyFont="1" applyFill="1" applyBorder="1" applyAlignment="1">
      <alignment horizontal="center" vertical="center" wrapText="1" shrinkToFit="1"/>
    </xf>
    <xf numFmtId="0" fontId="43" fillId="0" borderId="31" xfId="0" applyFont="1" applyBorder="1" applyAlignment="1">
      <alignment horizontal="left" vertical="center"/>
    </xf>
    <xf numFmtId="181" fontId="44" fillId="0" borderId="54" xfId="0" applyNumberFormat="1" applyFont="1" applyFill="1" applyBorder="1" applyAlignment="1">
      <alignment horizontal="center" vertical="center"/>
    </xf>
    <xf numFmtId="56" fontId="7" fillId="0" borderId="56" xfId="33" quotePrefix="1" applyNumberFormat="1" applyFont="1" applyFill="1" applyBorder="1" applyAlignment="1">
      <alignment horizontal="center" vertical="center" textRotation="255" shrinkToFit="1"/>
    </xf>
    <xf numFmtId="56" fontId="7" fillId="0" borderId="54" xfId="33" applyNumberFormat="1" applyFont="1" applyFill="1" applyBorder="1" applyAlignment="1">
      <alignment horizontal="center" vertical="center" shrinkToFit="1"/>
    </xf>
    <xf numFmtId="56" fontId="7" fillId="0" borderId="55" xfId="33" quotePrefix="1" applyNumberFormat="1" applyFont="1" applyFill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56" fontId="7" fillId="0" borderId="10" xfId="33" applyNumberFormat="1" applyFont="1" applyFill="1" applyBorder="1" applyAlignment="1">
      <alignment horizontal="center" vertical="center" shrinkToFit="1"/>
    </xf>
    <xf numFmtId="56" fontId="7" fillId="0" borderId="48" xfId="33" applyNumberFormat="1" applyFont="1" applyFill="1" applyBorder="1" applyAlignment="1">
      <alignment horizontal="center" vertical="center" shrinkToFit="1"/>
    </xf>
    <xf numFmtId="56" fontId="7" fillId="0" borderId="55" xfId="33" applyNumberFormat="1" applyFont="1" applyFill="1" applyBorder="1" applyAlignment="1">
      <alignment horizontal="center" vertical="center" shrinkToFit="1"/>
    </xf>
    <xf numFmtId="0" fontId="51" fillId="0" borderId="55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1" fillId="0" borderId="55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56" fontId="21" fillId="0" borderId="60" xfId="33" quotePrefix="1" applyNumberFormat="1" applyFont="1" applyFill="1" applyBorder="1" applyAlignment="1">
      <alignment horizontal="center" vertical="center" shrinkToFit="1"/>
    </xf>
    <xf numFmtId="56" fontId="21" fillId="0" borderId="3" xfId="33" quotePrefix="1" applyNumberFormat="1" applyFont="1" applyFill="1" applyBorder="1" applyAlignment="1">
      <alignment horizontal="center" vertical="center" shrinkToFit="1"/>
    </xf>
    <xf numFmtId="0" fontId="43" fillId="0" borderId="31" xfId="0" applyFont="1" applyBorder="1" applyAlignment="1">
      <alignment horizontal="right" vertical="center"/>
    </xf>
    <xf numFmtId="0" fontId="43" fillId="0" borderId="24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 textRotation="255" shrinkToFit="1"/>
    </xf>
    <xf numFmtId="0" fontId="43" fillId="0" borderId="55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 shrinkToFit="1"/>
    </xf>
    <xf numFmtId="0" fontId="43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63" xfId="0" applyFont="1" applyFill="1" applyBorder="1" applyAlignment="1">
      <alignment horizontal="center" vertical="center" wrapText="1" shrinkToFit="1"/>
    </xf>
    <xf numFmtId="0" fontId="44" fillId="0" borderId="18" xfId="0" applyFont="1" applyFill="1" applyBorder="1" applyAlignment="1">
      <alignment horizontal="center" vertical="center" wrapText="1" shrinkToFit="1"/>
    </xf>
    <xf numFmtId="181" fontId="44" fillId="0" borderId="5" xfId="0" applyNumberFormat="1" applyFont="1" applyFill="1" applyBorder="1" applyAlignment="1">
      <alignment horizontal="center" vertical="center"/>
    </xf>
    <xf numFmtId="56" fontId="21" fillId="0" borderId="64" xfId="33" quotePrefix="1" applyNumberFormat="1" applyFont="1" applyFill="1" applyBorder="1" applyAlignment="1">
      <alignment horizontal="center" vertical="center" shrinkToFit="1"/>
    </xf>
    <xf numFmtId="56" fontId="7" fillId="0" borderId="19" xfId="33" quotePrefix="1" applyNumberFormat="1" applyFont="1" applyFill="1" applyBorder="1" applyAlignment="1">
      <alignment horizontal="center" vertical="center" textRotation="255" shrinkToFit="1"/>
    </xf>
    <xf numFmtId="56" fontId="7" fillId="0" borderId="20" xfId="33" quotePrefix="1" applyNumberFormat="1" applyFont="1" applyFill="1" applyBorder="1" applyAlignment="1">
      <alignment horizontal="center" vertical="center" shrinkToFit="1"/>
    </xf>
    <xf numFmtId="56" fontId="7" fillId="0" borderId="5" xfId="33" applyNumberFormat="1" applyFont="1" applyFill="1" applyBorder="1" applyAlignment="1">
      <alignment horizontal="center" vertical="center" shrinkToFit="1"/>
    </xf>
    <xf numFmtId="56" fontId="7" fillId="0" borderId="18" xfId="33" applyNumberFormat="1" applyFont="1" applyFill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/>
    </xf>
    <xf numFmtId="56" fontId="7" fillId="0" borderId="18" xfId="33" quotePrefix="1" applyNumberFormat="1" applyFont="1" applyFill="1" applyBorder="1" applyAlignment="1">
      <alignment horizontal="center" vertical="center" shrinkToFit="1"/>
    </xf>
    <xf numFmtId="0" fontId="43" fillId="0" borderId="18" xfId="0" applyFont="1" applyFill="1" applyBorder="1" applyAlignment="1">
      <alignment horizontal="center" vertical="center"/>
    </xf>
    <xf numFmtId="180" fontId="45" fillId="0" borderId="0" xfId="0" applyNumberFormat="1" applyFont="1" applyBorder="1" applyAlignment="1">
      <alignment horizontal="center" vertical="center" wrapText="1"/>
    </xf>
    <xf numFmtId="181" fontId="44" fillId="0" borderId="45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65" xfId="0" applyFont="1" applyFill="1" applyBorder="1" applyAlignment="1">
      <alignment horizontal="center" vertical="center" wrapText="1" shrinkToFit="1"/>
    </xf>
    <xf numFmtId="0" fontId="44" fillId="0" borderId="23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51" xfId="0" applyFont="1" applyFill="1" applyBorder="1" applyAlignment="1">
      <alignment horizontal="center" vertical="center" wrapText="1" shrinkToFit="1"/>
    </xf>
    <xf numFmtId="0" fontId="7" fillId="0" borderId="20" xfId="0" applyFont="1" applyFill="1" applyBorder="1" applyAlignment="1">
      <alignment horizontal="center" vertical="center" wrapText="1" shrinkToFit="1"/>
    </xf>
    <xf numFmtId="0" fontId="43" fillId="0" borderId="24" xfId="0" applyNumberFormat="1" applyFont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43" fillId="0" borderId="24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181" fontId="44" fillId="0" borderId="45" xfId="0" applyNumberFormat="1" applyFont="1" applyFill="1" applyBorder="1" applyAlignment="1">
      <alignment horizontal="center" vertical="center"/>
    </xf>
    <xf numFmtId="56" fontId="21" fillId="0" borderId="66" xfId="33" quotePrefix="1" applyNumberFormat="1" applyFont="1" applyFill="1" applyBorder="1" applyAlignment="1">
      <alignment horizontal="center" vertical="center" shrinkToFit="1"/>
    </xf>
    <xf numFmtId="56" fontId="7" fillId="0" borderId="34" xfId="33" quotePrefix="1" applyNumberFormat="1" applyFont="1" applyFill="1" applyBorder="1" applyAlignment="1">
      <alignment horizontal="center" vertical="center" textRotation="255" shrinkToFit="1"/>
    </xf>
    <xf numFmtId="56" fontId="7" fillId="0" borderId="45" xfId="33" applyNumberFormat="1" applyFont="1" applyFill="1" applyBorder="1" applyAlignment="1">
      <alignment horizontal="center" vertical="center" shrinkToFit="1"/>
    </xf>
    <xf numFmtId="56" fontId="7" fillId="0" borderId="23" xfId="33" applyNumberFormat="1" applyFont="1" applyFill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/>
    </xf>
    <xf numFmtId="0" fontId="51" fillId="0" borderId="23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181" fontId="44" fillId="0" borderId="5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17" fillId="0" borderId="67" xfId="0" applyFont="1" applyBorder="1" applyAlignment="1">
      <alignment horizontal="center" vertical="center" wrapText="1"/>
    </xf>
    <xf numFmtId="56" fontId="21" fillId="0" borderId="10" xfId="33" quotePrefix="1" applyNumberFormat="1" applyFont="1" applyFill="1" applyBorder="1" applyAlignment="1">
      <alignment horizontal="center" vertical="center" shrinkToFit="1"/>
    </xf>
    <xf numFmtId="56" fontId="21" fillId="0" borderId="48" xfId="33" quotePrefix="1" applyNumberFormat="1" applyFont="1" applyFill="1" applyBorder="1" applyAlignment="1">
      <alignment horizontal="center" vertical="center" shrinkToFit="1"/>
    </xf>
    <xf numFmtId="56" fontId="7" fillId="0" borderId="23" xfId="33" quotePrefix="1" applyNumberFormat="1" applyFont="1" applyFill="1" applyBorder="1" applyAlignment="1">
      <alignment horizontal="center" vertical="center" shrinkToFit="1"/>
    </xf>
    <xf numFmtId="0" fontId="43" fillId="0" borderId="23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47" xfId="0" applyFont="1" applyFill="1" applyBorder="1" applyAlignment="1">
      <alignment horizontal="center" vertical="center"/>
    </xf>
    <xf numFmtId="56" fontId="7" fillId="0" borderId="2" xfId="33" quotePrefix="1" applyNumberFormat="1" applyFont="1" applyFill="1" applyBorder="1" applyAlignment="1">
      <alignment horizontal="center" vertical="center" shrinkToFit="1"/>
    </xf>
    <xf numFmtId="56" fontId="7" fillId="0" borderId="63" xfId="33" quotePrefix="1" applyNumberFormat="1" applyFont="1" applyFill="1" applyBorder="1" applyAlignment="1">
      <alignment horizontal="center" vertical="center" shrinkToFit="1"/>
    </xf>
    <xf numFmtId="56" fontId="7" fillId="0" borderId="51" xfId="33" quotePrefix="1" applyNumberFormat="1" applyFont="1" applyFill="1" applyBorder="1" applyAlignment="1">
      <alignment horizontal="center" vertical="center" shrinkToFit="1"/>
    </xf>
    <xf numFmtId="56" fontId="7" fillId="0" borderId="3" xfId="33" quotePrefix="1" applyNumberFormat="1" applyFont="1" applyFill="1" applyBorder="1" applyAlignment="1">
      <alignment horizontal="center" vertical="center" shrinkToFit="1"/>
    </xf>
    <xf numFmtId="56" fontId="7" fillId="0" borderId="52" xfId="33" quotePrefix="1" applyNumberFormat="1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4" fillId="0" borderId="7" xfId="0" applyFont="1" applyBorder="1" applyAlignment="1">
      <alignment horizontal="center" vertical="center" textRotation="255" shrinkToFit="1"/>
    </xf>
    <xf numFmtId="0" fontId="52" fillId="0" borderId="12" xfId="0" applyFont="1" applyFill="1" applyBorder="1" applyAlignment="1">
      <alignment horizontal="center" vertical="center" wrapText="1" shrinkToFit="1"/>
    </xf>
    <xf numFmtId="181" fontId="45" fillId="0" borderId="11" xfId="0" applyNumberFormat="1" applyFont="1" applyBorder="1" applyAlignment="1">
      <alignment horizontal="center" vertical="center" wrapText="1" shrinkToFit="1"/>
    </xf>
    <xf numFmtId="2" fontId="45" fillId="0" borderId="11" xfId="43" applyNumberFormat="1" applyFont="1" applyBorder="1" applyAlignment="1">
      <alignment horizontal="center" vertical="center" wrapText="1" shrinkToFit="1"/>
    </xf>
    <xf numFmtId="0" fontId="43" fillId="0" borderId="11" xfId="0" applyFont="1" applyFill="1" applyBorder="1" applyAlignment="1">
      <alignment horizontal="center" vertical="center" wrapText="1" shrinkToFit="1"/>
    </xf>
    <xf numFmtId="0" fontId="21" fillId="0" borderId="11" xfId="43" applyNumberFormat="1" applyFont="1" applyBorder="1" applyAlignment="1">
      <alignment horizontal="right" vertical="center" wrapText="1" shrinkToFit="1"/>
    </xf>
    <xf numFmtId="0" fontId="21" fillId="0" borderId="11" xfId="0" applyNumberFormat="1" applyFont="1" applyBorder="1" applyAlignment="1">
      <alignment horizontal="right" vertical="center" wrapText="1" shrinkToFit="1"/>
    </xf>
    <xf numFmtId="0" fontId="21" fillId="0" borderId="11" xfId="0" applyNumberFormat="1" applyFont="1" applyBorder="1" applyAlignment="1">
      <alignment horizontal="left" vertical="center" wrapText="1" shrinkToFit="1"/>
    </xf>
    <xf numFmtId="181" fontId="44" fillId="0" borderId="11" xfId="0" applyNumberFormat="1" applyFont="1" applyFill="1" applyBorder="1" applyAlignment="1">
      <alignment horizontal="left" vertical="center" wrapText="1" shrinkToFit="1"/>
    </xf>
    <xf numFmtId="56" fontId="7" fillId="0" borderId="57" xfId="33" quotePrefix="1" applyNumberFormat="1" applyFont="1" applyFill="1" applyBorder="1" applyAlignment="1">
      <alignment horizontal="center" vertical="center" shrinkToFit="1"/>
    </xf>
    <xf numFmtId="0" fontId="45" fillId="0" borderId="11" xfId="0" applyFont="1" applyBorder="1" applyAlignment="1">
      <alignment horizontal="center" vertical="center" wrapText="1" shrinkToFit="1"/>
    </xf>
    <xf numFmtId="2" fontId="45" fillId="0" borderId="11" xfId="43" applyNumberFormat="1" applyFont="1" applyBorder="1" applyAlignment="1">
      <alignment horizontal="center" vertical="center" wrapText="1" shrinkToFit="1"/>
    </xf>
    <xf numFmtId="0" fontId="43" fillId="0" borderId="31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4" fillId="0" borderId="13" xfId="0" applyFont="1" applyBorder="1" applyAlignment="1">
      <alignment horizontal="right" vertical="center"/>
    </xf>
    <xf numFmtId="0" fontId="44" fillId="0" borderId="13" xfId="0" applyFont="1" applyBorder="1" applyAlignment="1">
      <alignment vertical="center"/>
    </xf>
    <xf numFmtId="0" fontId="44" fillId="0" borderId="31" xfId="0" applyFont="1" applyBorder="1" applyAlignment="1">
      <alignment horizontal="right" vertical="center"/>
    </xf>
    <xf numFmtId="0" fontId="44" fillId="0" borderId="17" xfId="0" applyNumberFormat="1" applyFont="1" applyBorder="1" applyAlignment="1">
      <alignment horizontal="right" vertical="center"/>
    </xf>
    <xf numFmtId="0" fontId="45" fillId="0" borderId="11" xfId="0" applyFont="1" applyBorder="1" applyAlignment="1">
      <alignment horizontal="center" vertical="center" wrapText="1" shrinkToFit="1"/>
    </xf>
    <xf numFmtId="2" fontId="45" fillId="0" borderId="11" xfId="43" applyNumberFormat="1" applyFont="1" applyBorder="1" applyAlignment="1">
      <alignment horizontal="center" vertical="center" wrapText="1" shrinkToFit="1"/>
    </xf>
    <xf numFmtId="0" fontId="43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179" fontId="9" fillId="0" borderId="0" xfId="43" applyNumberFormat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9" fillId="0" borderId="59" xfId="0" applyNumberFormat="1" applyFont="1" applyBorder="1" applyAlignment="1">
      <alignment horizontal="center" vertical="center" wrapText="1" shrinkToFit="1"/>
    </xf>
    <xf numFmtId="0" fontId="9" fillId="0" borderId="8" xfId="0" applyNumberFormat="1" applyFont="1" applyBorder="1" applyAlignment="1">
      <alignment horizontal="center" vertical="center" wrapText="1" shrinkToFit="1"/>
    </xf>
    <xf numFmtId="0" fontId="45" fillId="0" borderId="69" xfId="0" applyFont="1" applyBorder="1" applyAlignment="1">
      <alignment horizontal="center" vertical="center" wrapText="1" shrinkToFit="1"/>
    </xf>
    <xf numFmtId="0" fontId="45" fillId="0" borderId="72" xfId="0" applyFont="1" applyBorder="1" applyAlignment="1">
      <alignment horizontal="center" vertical="center" wrapText="1" shrinkToFit="1"/>
    </xf>
    <xf numFmtId="0" fontId="9" fillId="0" borderId="73" xfId="0" applyFont="1" applyBorder="1" applyAlignment="1">
      <alignment horizontal="center" vertical="center" wrapText="1" shrinkToFit="1"/>
    </xf>
    <xf numFmtId="0" fontId="9" fillId="0" borderId="74" xfId="0" applyFont="1" applyBorder="1" applyAlignment="1">
      <alignment horizontal="center" vertical="center" wrapText="1" shrinkToFit="1"/>
    </xf>
    <xf numFmtId="0" fontId="9" fillId="0" borderId="72" xfId="0" applyFont="1" applyBorder="1" applyAlignment="1">
      <alignment horizontal="center" vertical="center" wrapText="1" shrinkToFit="1"/>
    </xf>
    <xf numFmtId="0" fontId="9" fillId="0" borderId="68" xfId="0" applyFont="1" applyBorder="1" applyAlignment="1">
      <alignment horizontal="center" vertical="center" wrapText="1" shrinkToFit="1"/>
    </xf>
    <xf numFmtId="0" fontId="45" fillId="0" borderId="0" xfId="0" applyFont="1" applyBorder="1" applyAlignment="1">
      <alignment horizontal="center" vertical="center"/>
    </xf>
    <xf numFmtId="0" fontId="45" fillId="0" borderId="69" xfId="0" applyNumberFormat="1" applyFont="1" applyBorder="1" applyAlignment="1">
      <alignment horizontal="center" vertical="center" wrapText="1" shrinkToFit="1"/>
    </xf>
    <xf numFmtId="0" fontId="45" fillId="0" borderId="72" xfId="0" applyNumberFormat="1" applyFont="1" applyBorder="1" applyAlignment="1">
      <alignment horizontal="center" vertical="center" wrapText="1" shrinkToFit="1"/>
    </xf>
    <xf numFmtId="0" fontId="45" fillId="0" borderId="46" xfId="0" applyFont="1" applyBorder="1" applyAlignment="1">
      <alignment horizontal="center" vertical="center" wrapText="1" shrinkToFit="1"/>
    </xf>
    <xf numFmtId="0" fontId="45" fillId="0" borderId="11" xfId="0" applyFont="1" applyBorder="1" applyAlignment="1">
      <alignment horizontal="center" vertical="center" wrapText="1" shrinkToFit="1"/>
    </xf>
    <xf numFmtId="0" fontId="45" fillId="0" borderId="71" xfId="0" applyFont="1" applyBorder="1" applyAlignment="1">
      <alignment horizontal="center" vertical="center" wrapText="1" shrinkToFit="1"/>
    </xf>
    <xf numFmtId="186" fontId="45" fillId="0" borderId="11" xfId="0" applyNumberFormat="1" applyFont="1" applyBorder="1" applyAlignment="1">
      <alignment horizontal="center" vertical="center" wrapText="1" shrinkToFit="1"/>
    </xf>
    <xf numFmtId="0" fontId="45" fillId="0" borderId="33" xfId="0" applyFont="1" applyBorder="1" applyAlignment="1">
      <alignment horizontal="center" vertical="center" wrapText="1" shrinkToFit="1"/>
    </xf>
    <xf numFmtId="0" fontId="45" fillId="0" borderId="29" xfId="0" applyFont="1" applyBorder="1" applyAlignment="1">
      <alignment horizontal="center" vertical="center" wrapText="1" shrinkToFit="1"/>
    </xf>
    <xf numFmtId="0" fontId="45" fillId="0" borderId="30" xfId="0" applyFont="1" applyBorder="1" applyAlignment="1">
      <alignment horizontal="center" vertical="center" wrapText="1" shrinkToFit="1"/>
    </xf>
    <xf numFmtId="2" fontId="45" fillId="0" borderId="46" xfId="43" applyNumberFormat="1" applyFont="1" applyBorder="1" applyAlignment="1">
      <alignment horizontal="center" vertical="center" wrapText="1" shrinkToFit="1"/>
    </xf>
    <xf numFmtId="2" fontId="45" fillId="0" borderId="11" xfId="43" applyNumberFormat="1" applyFont="1" applyBorder="1" applyAlignment="1">
      <alignment horizontal="center" vertical="center" wrapText="1" shrinkToFit="1"/>
    </xf>
    <xf numFmtId="2" fontId="45" fillId="0" borderId="71" xfId="43" applyNumberFormat="1" applyFont="1" applyBorder="1" applyAlignment="1">
      <alignment horizontal="center" vertical="center" wrapText="1" shrinkToFit="1"/>
    </xf>
    <xf numFmtId="0" fontId="52" fillId="0" borderId="11" xfId="0" applyFont="1" applyFill="1" applyBorder="1" applyAlignment="1">
      <alignment horizontal="center" vertical="center" wrapText="1" shrinkToFit="1"/>
    </xf>
    <xf numFmtId="0" fontId="52" fillId="0" borderId="33" xfId="0" applyFont="1" applyFill="1" applyBorder="1" applyAlignment="1">
      <alignment horizontal="center" vertical="center" wrapText="1" shrinkToFit="1"/>
    </xf>
    <xf numFmtId="0" fontId="52" fillId="0" borderId="29" xfId="0" applyFont="1" applyFill="1" applyBorder="1" applyAlignment="1">
      <alignment horizontal="center" vertical="center" wrapText="1" shrinkToFit="1"/>
    </xf>
    <xf numFmtId="0" fontId="52" fillId="0" borderId="30" xfId="0" applyFont="1" applyFill="1" applyBorder="1" applyAlignment="1">
      <alignment horizontal="center" vertical="center" wrapText="1" shrinkToFit="1"/>
    </xf>
    <xf numFmtId="0" fontId="43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 wrapText="1"/>
    </xf>
    <xf numFmtId="0" fontId="52" fillId="0" borderId="12" xfId="0" applyFont="1" applyFill="1" applyBorder="1" applyAlignment="1">
      <alignment horizontal="center" vertical="center" wrapText="1"/>
    </xf>
    <xf numFmtId="185" fontId="9" fillId="0" borderId="0" xfId="0" applyNumberFormat="1" applyFont="1" applyFill="1" applyBorder="1" applyAlignment="1">
      <alignment horizontal="center" vertical="center"/>
    </xf>
    <xf numFmtId="0" fontId="45" fillId="0" borderId="0" xfId="0" applyNumberFormat="1" applyFont="1" applyBorder="1" applyAlignment="1">
      <alignment horizontal="center" vertical="center"/>
    </xf>
    <xf numFmtId="0" fontId="43" fillId="0" borderId="46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80" fontId="45" fillId="0" borderId="29" xfId="0" applyNumberFormat="1" applyFont="1" applyBorder="1" applyAlignment="1">
      <alignment horizontal="center" vertical="center" wrapText="1"/>
    </xf>
    <xf numFmtId="180" fontId="45" fillId="0" borderId="30" xfId="0" applyNumberFormat="1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54" fillId="33" borderId="33" xfId="0" applyFont="1" applyFill="1" applyBorder="1" applyAlignment="1">
      <alignment horizontal="center" vertical="center" wrapText="1" shrinkToFit="1"/>
    </xf>
    <xf numFmtId="0" fontId="54" fillId="33" borderId="29" xfId="0" applyFont="1" applyFill="1" applyBorder="1" applyAlignment="1">
      <alignment horizontal="center" vertical="center" wrapText="1" shrinkToFit="1"/>
    </xf>
    <xf numFmtId="0" fontId="54" fillId="33" borderId="30" xfId="0" applyFont="1" applyFill="1" applyBorder="1" applyAlignment="1">
      <alignment horizontal="center" vertical="center" wrapText="1" shrinkToFit="1"/>
    </xf>
    <xf numFmtId="0" fontId="45" fillId="0" borderId="13" xfId="0" applyFont="1" applyBorder="1" applyAlignment="1">
      <alignment horizontal="center" vertical="center" wrapText="1" shrinkToFit="1"/>
    </xf>
    <xf numFmtId="0" fontId="45" fillId="0" borderId="31" xfId="0" applyFont="1" applyBorder="1" applyAlignment="1">
      <alignment horizontal="center" vertical="center" wrapText="1" shrinkToFit="1"/>
    </xf>
    <xf numFmtId="0" fontId="45" fillId="0" borderId="70" xfId="0" applyFont="1" applyBorder="1" applyAlignment="1">
      <alignment horizontal="center" vertical="center" wrapText="1" shrinkToFit="1"/>
    </xf>
    <xf numFmtId="0" fontId="43" fillId="0" borderId="33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31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180" fontId="43" fillId="0" borderId="33" xfId="0" applyNumberFormat="1" applyFont="1" applyBorder="1" applyAlignment="1">
      <alignment horizontal="center" vertical="center" wrapText="1"/>
    </xf>
    <xf numFmtId="180" fontId="43" fillId="0" borderId="29" xfId="0" applyNumberFormat="1" applyFont="1" applyBorder="1" applyAlignment="1">
      <alignment horizontal="center" vertical="center" wrapText="1"/>
    </xf>
    <xf numFmtId="180" fontId="43" fillId="0" borderId="30" xfId="0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80" fontId="43" fillId="0" borderId="19" xfId="0" applyNumberFormat="1" applyFont="1" applyBorder="1" applyAlignment="1">
      <alignment horizontal="center" vertical="center"/>
    </xf>
    <xf numFmtId="180" fontId="43" fillId="0" borderId="29" xfId="0" applyNumberFormat="1" applyFont="1" applyBorder="1" applyAlignment="1">
      <alignment horizontal="center" vertical="center"/>
    </xf>
    <xf numFmtId="180" fontId="43" fillId="0" borderId="34" xfId="0" applyNumberFormat="1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53" fillId="0" borderId="44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 wrapText="1"/>
    </xf>
    <xf numFmtId="0" fontId="45" fillId="0" borderId="31" xfId="0" applyFont="1" applyFill="1" applyBorder="1" applyAlignment="1">
      <alignment horizontal="center" vertical="center" wrapText="1"/>
    </xf>
    <xf numFmtId="0" fontId="45" fillId="0" borderId="32" xfId="0" applyFont="1" applyFill="1" applyBorder="1" applyAlignment="1">
      <alignment horizontal="center" vertical="center" wrapText="1"/>
    </xf>
    <xf numFmtId="181" fontId="45" fillId="0" borderId="24" xfId="0" applyNumberFormat="1" applyFont="1" applyBorder="1" applyAlignment="1">
      <alignment horizontal="center" vertical="center" wrapText="1" shrinkToFit="1"/>
    </xf>
    <xf numFmtId="181" fontId="45" fillId="0" borderId="53" xfId="0" applyNumberFormat="1" applyFont="1" applyBorder="1" applyAlignment="1">
      <alignment horizontal="center" vertical="center" wrapText="1" shrinkToFit="1"/>
    </xf>
    <xf numFmtId="0" fontId="9" fillId="0" borderId="62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45" fillId="0" borderId="75" xfId="0" applyFont="1" applyBorder="1" applyAlignment="1">
      <alignment horizontal="center" vertical="center" wrapText="1" shrinkToFit="1"/>
    </xf>
    <xf numFmtId="0" fontId="45" fillId="0" borderId="73" xfId="0" applyFont="1" applyBorder="1" applyAlignment="1">
      <alignment horizontal="center" vertical="center" wrapText="1" shrinkToFit="1"/>
    </xf>
    <xf numFmtId="0" fontId="20" fillId="0" borderId="44" xfId="0" applyFont="1" applyBorder="1" applyAlignment="1">
      <alignment horizontal="center" vertical="center" textRotation="255"/>
    </xf>
    <xf numFmtId="0" fontId="20" fillId="0" borderId="4" xfId="0" applyFont="1" applyBorder="1" applyAlignment="1">
      <alignment horizontal="center" vertical="center" textRotation="255"/>
    </xf>
    <xf numFmtId="0" fontId="17" fillId="0" borderId="4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textRotation="255"/>
    </xf>
    <xf numFmtId="0" fontId="20" fillId="0" borderId="11" xfId="0" applyFont="1" applyBorder="1" applyAlignment="1">
      <alignment horizontal="center" vertical="center" textRotation="255"/>
    </xf>
    <xf numFmtId="0" fontId="41" fillId="0" borderId="61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5" fillId="0" borderId="46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53" fillId="0" borderId="46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2" fillId="0" borderId="31" xfId="0" applyFont="1" applyFill="1" applyBorder="1" applyAlignment="1">
      <alignment horizontal="center" vertical="center" wrapText="1"/>
    </xf>
    <xf numFmtId="0" fontId="52" fillId="0" borderId="32" xfId="0" applyFont="1" applyFill="1" applyBorder="1" applyAlignment="1">
      <alignment horizontal="center" vertical="center" wrapText="1"/>
    </xf>
    <xf numFmtId="182" fontId="9" fillId="0" borderId="0" xfId="0" applyNumberFormat="1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18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vertical="center"/>
    </xf>
    <xf numFmtId="56" fontId="7" fillId="0" borderId="8" xfId="33" quotePrefix="1" applyNumberFormat="1" applyFont="1" applyFill="1" applyBorder="1" applyAlignment="1">
      <alignment horizontal="center" vertical="center" shrinkToFit="1"/>
    </xf>
    <xf numFmtId="0" fontId="9" fillId="34" borderId="72" xfId="0" applyNumberFormat="1" applyFont="1" applyFill="1" applyBorder="1" applyAlignment="1">
      <alignment horizontal="center" vertical="center" wrapText="1" shrinkToFit="1"/>
    </xf>
    <xf numFmtId="0" fontId="9" fillId="34" borderId="68" xfId="0" applyNumberFormat="1" applyFont="1" applyFill="1" applyBorder="1" applyAlignment="1">
      <alignment horizontal="center" vertical="center" wrapText="1" shrinkToFit="1"/>
    </xf>
    <xf numFmtId="56" fontId="7" fillId="0" borderId="33" xfId="33" quotePrefix="1" applyNumberFormat="1" applyFont="1" applyFill="1" applyBorder="1" applyAlignment="1">
      <alignment horizontal="center" vertical="center" textRotation="255" shrinkToFit="1"/>
    </xf>
    <xf numFmtId="182" fontId="9" fillId="0" borderId="0" xfId="0" applyNumberFormat="1" applyFont="1" applyFill="1" applyBorder="1" applyAlignment="1">
      <alignment horizontal="center" vertical="center"/>
    </xf>
    <xf numFmtId="187" fontId="9" fillId="0" borderId="0" xfId="0" applyNumberFormat="1" applyFont="1" applyFill="1" applyBorder="1" applyAlignment="1">
      <alignment horizontal="center" vertical="center"/>
    </xf>
    <xf numFmtId="185" fontId="9" fillId="0" borderId="0" xfId="0" applyNumberFormat="1" applyFont="1" applyFill="1" applyBorder="1" applyAlignment="1">
      <alignment horizontal="left" vertical="center"/>
    </xf>
    <xf numFmtId="182" fontId="55" fillId="33" borderId="17" xfId="0" applyNumberFormat="1" applyFont="1" applyFill="1" applyBorder="1" applyAlignment="1">
      <alignment horizontal="center" vertical="center"/>
    </xf>
    <xf numFmtId="182" fontId="55" fillId="33" borderId="24" xfId="0" applyNumberFormat="1" applyFont="1" applyFill="1" applyBorder="1" applyAlignment="1">
      <alignment horizontal="center" vertical="center"/>
    </xf>
    <xf numFmtId="182" fontId="55" fillId="33" borderId="25" xfId="0" applyNumberFormat="1" applyFont="1" applyFill="1" applyBorder="1" applyAlignment="1">
      <alignment horizontal="center" vertical="center"/>
    </xf>
    <xf numFmtId="182" fontId="55" fillId="33" borderId="9" xfId="0" applyNumberFormat="1" applyFont="1" applyFill="1" applyBorder="1" applyAlignment="1">
      <alignment horizontal="center" vertical="center"/>
    </xf>
    <xf numFmtId="182" fontId="55" fillId="33" borderId="27" xfId="0" applyNumberFormat="1" applyFont="1" applyFill="1" applyBorder="1" applyAlignment="1">
      <alignment horizontal="center" vertical="center"/>
    </xf>
    <xf numFmtId="182" fontId="55" fillId="33" borderId="28" xfId="0" applyNumberFormat="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97"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numFmt numFmtId="19" formatCode="yyyy/m/d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5F888"/>
      <color rgb="FFF9F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88</xdr:row>
      <xdr:rowOff>0</xdr:rowOff>
    </xdr:from>
    <xdr:to>
      <xdr:col>11</xdr:col>
      <xdr:colOff>0</xdr:colOff>
      <xdr:row>88</xdr:row>
      <xdr:rowOff>0</xdr:rowOff>
    </xdr:to>
    <xdr:sp macro="" textlink="">
      <xdr:nvSpPr>
        <xdr:cNvPr id="2" name="Line 12"/>
        <xdr:cNvSpPr>
          <a:spLocks noChangeShapeType="1"/>
        </xdr:cNvSpPr>
      </xdr:nvSpPr>
      <xdr:spPr bwMode="auto">
        <a:xfrm>
          <a:off x="2571750" y="186118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88</xdr:row>
      <xdr:rowOff>0</xdr:rowOff>
    </xdr:from>
    <xdr:to>
      <xdr:col>11</xdr:col>
      <xdr:colOff>0</xdr:colOff>
      <xdr:row>88</xdr:row>
      <xdr:rowOff>0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 flipH="1">
          <a:off x="2562225" y="186118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88</xdr:row>
      <xdr:rowOff>0</xdr:rowOff>
    </xdr:from>
    <xdr:to>
      <xdr:col>11</xdr:col>
      <xdr:colOff>47625</xdr:colOff>
      <xdr:row>88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2562225" y="186118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85724</xdr:colOff>
      <xdr:row>7</xdr:row>
      <xdr:rowOff>106893</xdr:rowOff>
    </xdr:from>
    <xdr:to>
      <xdr:col>58</xdr:col>
      <xdr:colOff>12702</xdr:colOff>
      <xdr:row>9</xdr:row>
      <xdr:rowOff>87843</xdr:rowOff>
    </xdr:to>
    <xdr:sp macro="" textlink="">
      <xdr:nvSpPr>
        <xdr:cNvPr id="9" name="四角形吹き出し 8"/>
        <xdr:cNvSpPr/>
      </xdr:nvSpPr>
      <xdr:spPr bwMode="auto">
        <a:xfrm>
          <a:off x="8901641" y="1789643"/>
          <a:ext cx="2297644" cy="361950"/>
        </a:xfrm>
        <a:prstGeom prst="wedgeRectCallout">
          <a:avLst>
            <a:gd name="adj1" fmla="val -60964"/>
            <a:gd name="adj2" fmla="val -105980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92074</xdr:colOff>
      <xdr:row>7</xdr:row>
      <xdr:rowOff>124882</xdr:rowOff>
    </xdr:from>
    <xdr:to>
      <xdr:col>58</xdr:col>
      <xdr:colOff>19053</xdr:colOff>
      <xdr:row>9</xdr:row>
      <xdr:rowOff>84668</xdr:rowOff>
    </xdr:to>
    <xdr:sp macro="" textlink="">
      <xdr:nvSpPr>
        <xdr:cNvPr id="8" name="テキスト ボックス 7"/>
        <xdr:cNvSpPr txBox="1"/>
      </xdr:nvSpPr>
      <xdr:spPr>
        <a:xfrm>
          <a:off x="8907991" y="1807632"/>
          <a:ext cx="2297645" cy="340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着手前の休工予定日に○を入力</a:t>
          </a:r>
        </a:p>
      </xdr:txBody>
    </xdr:sp>
    <xdr:clientData/>
  </xdr:twoCellAnchor>
  <xdr:twoCellAnchor>
    <xdr:from>
      <xdr:col>14</xdr:col>
      <xdr:colOff>128058</xdr:colOff>
      <xdr:row>7</xdr:row>
      <xdr:rowOff>133350</xdr:rowOff>
    </xdr:from>
    <xdr:to>
      <xdr:col>28</xdr:col>
      <xdr:colOff>55036</xdr:colOff>
      <xdr:row>9</xdr:row>
      <xdr:rowOff>112183</xdr:rowOff>
    </xdr:to>
    <xdr:sp macro="" textlink="">
      <xdr:nvSpPr>
        <xdr:cNvPr id="10" name="四角形吹き出し 9"/>
        <xdr:cNvSpPr/>
      </xdr:nvSpPr>
      <xdr:spPr bwMode="auto">
        <a:xfrm>
          <a:off x="3863975" y="1816100"/>
          <a:ext cx="2297644" cy="359833"/>
        </a:xfrm>
        <a:prstGeom prst="wedgeRectCallout">
          <a:avLst>
            <a:gd name="adj1" fmla="val -3005"/>
            <a:gd name="adj2" fmla="val 91686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59267</xdr:colOff>
      <xdr:row>7</xdr:row>
      <xdr:rowOff>152400</xdr:rowOff>
    </xdr:from>
    <xdr:to>
      <xdr:col>28</xdr:col>
      <xdr:colOff>114299</xdr:colOff>
      <xdr:row>9</xdr:row>
      <xdr:rowOff>110069</xdr:rowOff>
    </xdr:to>
    <xdr:sp macro="" textlink="">
      <xdr:nvSpPr>
        <xdr:cNvPr id="11" name="テキスト ボックス 10"/>
        <xdr:cNvSpPr txBox="1"/>
      </xdr:nvSpPr>
      <xdr:spPr>
        <a:xfrm>
          <a:off x="3964517" y="1835150"/>
          <a:ext cx="2256365" cy="338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実際現場閉所した日に●を入力</a:t>
          </a:r>
        </a:p>
      </xdr:txBody>
    </xdr:sp>
    <xdr:clientData/>
  </xdr:twoCellAnchor>
  <xdr:twoCellAnchor>
    <xdr:from>
      <xdr:col>44</xdr:col>
      <xdr:colOff>106506</xdr:colOff>
      <xdr:row>1</xdr:row>
      <xdr:rowOff>51090</xdr:rowOff>
    </xdr:from>
    <xdr:to>
      <xdr:col>57</xdr:col>
      <xdr:colOff>10583</xdr:colOff>
      <xdr:row>1</xdr:row>
      <xdr:rowOff>315674</xdr:rowOff>
    </xdr:to>
    <xdr:sp macro="" textlink="">
      <xdr:nvSpPr>
        <xdr:cNvPr id="12" name="四角形吹き出し 11"/>
        <xdr:cNvSpPr/>
      </xdr:nvSpPr>
      <xdr:spPr bwMode="auto">
        <a:xfrm>
          <a:off x="8922423" y="93423"/>
          <a:ext cx="2105410" cy="264584"/>
        </a:xfrm>
        <a:prstGeom prst="wedgeRectCallout">
          <a:avLst>
            <a:gd name="adj1" fmla="val -43363"/>
            <a:gd name="adj2" fmla="val 99760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81963</xdr:colOff>
      <xdr:row>1</xdr:row>
      <xdr:rowOff>58882</xdr:rowOff>
    </xdr:from>
    <xdr:to>
      <xdr:col>57</xdr:col>
      <xdr:colOff>116417</xdr:colOff>
      <xdr:row>1</xdr:row>
      <xdr:rowOff>323468</xdr:rowOff>
    </xdr:to>
    <xdr:sp macro="" textlink="">
      <xdr:nvSpPr>
        <xdr:cNvPr id="13" name="テキスト ボックス 12"/>
        <xdr:cNvSpPr txBox="1"/>
      </xdr:nvSpPr>
      <xdr:spPr>
        <a:xfrm>
          <a:off x="8897880" y="101215"/>
          <a:ext cx="2235787" cy="264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契約工期入力　例）</a:t>
          </a:r>
          <a:r>
            <a:rPr kumimoji="1" lang="en-US" altLang="ja-JP" sz="1100">
              <a:latin typeface="+mj-ea"/>
              <a:ea typeface="+mj-ea"/>
            </a:rPr>
            <a:t>2025/12/25</a:t>
          </a:r>
        </a:p>
        <a:p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13473</xdr:colOff>
      <xdr:row>18</xdr:row>
      <xdr:rowOff>236682</xdr:rowOff>
    </xdr:from>
    <xdr:to>
      <xdr:col>43</xdr:col>
      <xdr:colOff>158750</xdr:colOff>
      <xdr:row>20</xdr:row>
      <xdr:rowOff>176069</xdr:rowOff>
    </xdr:to>
    <xdr:sp macro="" textlink="">
      <xdr:nvSpPr>
        <xdr:cNvPr id="24" name="左右矢印吹き出し 23"/>
        <xdr:cNvSpPr/>
      </xdr:nvSpPr>
      <xdr:spPr bwMode="auto">
        <a:xfrm>
          <a:off x="4596056" y="4163099"/>
          <a:ext cx="4209277" cy="532053"/>
        </a:xfrm>
        <a:prstGeom prst="leftRightArrowCallout">
          <a:avLst>
            <a:gd name="adj1" fmla="val 19683"/>
            <a:gd name="adj2" fmla="val 20956"/>
            <a:gd name="adj3" fmla="val 22901"/>
            <a:gd name="adj4" fmla="val 80556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36557</xdr:colOff>
      <xdr:row>18</xdr:row>
      <xdr:rowOff>257849</xdr:rowOff>
    </xdr:from>
    <xdr:to>
      <xdr:col>41</xdr:col>
      <xdr:colOff>84664</xdr:colOff>
      <xdr:row>21</xdr:row>
      <xdr:rowOff>6734</xdr:rowOff>
    </xdr:to>
    <xdr:sp macro="" textlink="">
      <xdr:nvSpPr>
        <xdr:cNvPr id="23" name="テキスト ボックス 22"/>
        <xdr:cNvSpPr txBox="1"/>
      </xdr:nvSpPr>
      <xdr:spPr>
        <a:xfrm>
          <a:off x="5127140" y="4184266"/>
          <a:ext cx="3265441" cy="532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aseline="0"/>
            <a:t>降雨等のやむを得ない事由により振替する場合　　</a:t>
          </a:r>
          <a:endParaRPr kumimoji="1" lang="en-US" altLang="ja-JP" sz="1100" baseline="0"/>
        </a:p>
        <a:p>
          <a:r>
            <a:rPr kumimoji="1" lang="ja-JP" altLang="en-US" sz="1100"/>
            <a:t>当初予定していた休工日の方を●としても可</a:t>
          </a:r>
          <a:endParaRPr kumimoji="1" lang="en-US" altLang="ja-JP" sz="1100"/>
        </a:p>
      </xdr:txBody>
    </xdr:sp>
    <xdr:clientData/>
  </xdr:twoCellAnchor>
  <xdr:twoCellAnchor>
    <xdr:from>
      <xdr:col>57</xdr:col>
      <xdr:colOff>58016</xdr:colOff>
      <xdr:row>3</xdr:row>
      <xdr:rowOff>51955</xdr:rowOff>
    </xdr:from>
    <xdr:to>
      <xdr:col>70</xdr:col>
      <xdr:colOff>83128</xdr:colOff>
      <xdr:row>4</xdr:row>
      <xdr:rowOff>100062</xdr:rowOff>
    </xdr:to>
    <xdr:sp macro="" textlink="">
      <xdr:nvSpPr>
        <xdr:cNvPr id="28" name="四角形吹き出し 27"/>
        <xdr:cNvSpPr/>
      </xdr:nvSpPr>
      <xdr:spPr bwMode="auto">
        <a:xfrm>
          <a:off x="10613448" y="727364"/>
          <a:ext cx="1973407" cy="264584"/>
        </a:xfrm>
        <a:prstGeom prst="wedgeRectCallout">
          <a:avLst>
            <a:gd name="adj1" fmla="val -40661"/>
            <a:gd name="adj2" fmla="val -110348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162780</xdr:colOff>
      <xdr:row>3</xdr:row>
      <xdr:rowOff>52820</xdr:rowOff>
    </xdr:from>
    <xdr:to>
      <xdr:col>70</xdr:col>
      <xdr:colOff>203488</xdr:colOff>
      <xdr:row>4</xdr:row>
      <xdr:rowOff>100929</xdr:rowOff>
    </xdr:to>
    <xdr:sp macro="" textlink="">
      <xdr:nvSpPr>
        <xdr:cNvPr id="29" name="テキスト ボックス 28"/>
        <xdr:cNvSpPr txBox="1"/>
      </xdr:nvSpPr>
      <xdr:spPr>
        <a:xfrm>
          <a:off x="10718212" y="728229"/>
          <a:ext cx="1989003" cy="264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現場で作業を開始した日</a:t>
          </a:r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64</xdr:col>
      <xdr:colOff>77624</xdr:colOff>
      <xdr:row>12</xdr:row>
      <xdr:rowOff>8659</xdr:rowOff>
    </xdr:from>
    <xdr:to>
      <xdr:col>70</xdr:col>
      <xdr:colOff>762000</xdr:colOff>
      <xdr:row>13</xdr:row>
      <xdr:rowOff>43293</xdr:rowOff>
    </xdr:to>
    <xdr:sp macro="" textlink="">
      <xdr:nvSpPr>
        <xdr:cNvPr id="34" name="四角形吹き出し 33"/>
        <xdr:cNvSpPr/>
      </xdr:nvSpPr>
      <xdr:spPr bwMode="auto">
        <a:xfrm>
          <a:off x="12280207" y="2643909"/>
          <a:ext cx="1435793" cy="278051"/>
        </a:xfrm>
        <a:prstGeom prst="wedgeRectCallout">
          <a:avLst>
            <a:gd name="adj1" fmla="val -50118"/>
            <a:gd name="adj2" fmla="val 98266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82258</xdr:colOff>
      <xdr:row>12</xdr:row>
      <xdr:rowOff>17317</xdr:rowOff>
    </xdr:from>
    <xdr:to>
      <xdr:col>71</xdr:col>
      <xdr:colOff>42333</xdr:colOff>
      <xdr:row>13</xdr:row>
      <xdr:rowOff>54553</xdr:rowOff>
    </xdr:to>
    <xdr:sp macro="" textlink="">
      <xdr:nvSpPr>
        <xdr:cNvPr id="35" name="テキスト ボックス 34"/>
        <xdr:cNvSpPr txBox="1"/>
      </xdr:nvSpPr>
      <xdr:spPr>
        <a:xfrm>
          <a:off x="12284841" y="2652567"/>
          <a:ext cx="1526409" cy="280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月単位の達成状況</a:t>
          </a:r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49</xdr:col>
      <xdr:colOff>74084</xdr:colOff>
      <xdr:row>40</xdr:row>
      <xdr:rowOff>0</xdr:rowOff>
    </xdr:from>
    <xdr:to>
      <xdr:col>61</xdr:col>
      <xdr:colOff>41288</xdr:colOff>
      <xdr:row>42</xdr:row>
      <xdr:rowOff>173521</xdr:rowOff>
    </xdr:to>
    <xdr:sp macro="" textlink="">
      <xdr:nvSpPr>
        <xdr:cNvPr id="25" name="四角形吹き出し 24"/>
        <xdr:cNvSpPr/>
      </xdr:nvSpPr>
      <xdr:spPr bwMode="auto">
        <a:xfrm>
          <a:off x="9736667" y="8752417"/>
          <a:ext cx="1999204" cy="575687"/>
        </a:xfrm>
        <a:prstGeom prst="wedgeRectCallout">
          <a:avLst>
            <a:gd name="adj1" fmla="val -62640"/>
            <a:gd name="adj2" fmla="val -10769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136885</xdr:colOff>
      <xdr:row>40</xdr:row>
      <xdr:rowOff>41868</xdr:rowOff>
    </xdr:from>
    <xdr:to>
      <xdr:col>61</xdr:col>
      <xdr:colOff>135490</xdr:colOff>
      <xdr:row>42</xdr:row>
      <xdr:rowOff>152587</xdr:rowOff>
    </xdr:to>
    <xdr:sp macro="" textlink="">
      <xdr:nvSpPr>
        <xdr:cNvPr id="26" name="テキスト ボックス 25"/>
        <xdr:cNvSpPr txBox="1"/>
      </xdr:nvSpPr>
      <xdr:spPr>
        <a:xfrm>
          <a:off x="9799468" y="8794285"/>
          <a:ext cx="2030605" cy="51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すべて</a:t>
          </a:r>
          <a:r>
            <a:rPr kumimoji="1" lang="en-US" altLang="ja-JP" sz="1100">
              <a:latin typeface="+mj-ea"/>
              <a:ea typeface="+mj-ea"/>
            </a:rPr>
            <a:t>OK</a:t>
          </a:r>
          <a:r>
            <a:rPr kumimoji="1" lang="ja-JP" altLang="en-US" sz="1100">
              <a:latin typeface="+mj-ea"/>
              <a:ea typeface="+mj-ea"/>
            </a:rPr>
            <a:t> → </a:t>
          </a:r>
          <a:r>
            <a:rPr kumimoji="1" lang="en-US" altLang="ja-JP" sz="1100">
              <a:latin typeface="+mj-ea"/>
              <a:ea typeface="+mj-ea"/>
            </a:rPr>
            <a:t>OK</a:t>
          </a:r>
          <a:r>
            <a:rPr kumimoji="1" lang="ja-JP" altLang="en-US" sz="1100">
              <a:latin typeface="+mj-ea"/>
              <a:ea typeface="+mj-ea"/>
            </a:rPr>
            <a:t>を入力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ひとつでも</a:t>
          </a:r>
          <a:r>
            <a:rPr kumimoji="1" lang="en-US" altLang="ja-JP" sz="1100">
              <a:latin typeface="+mj-ea"/>
              <a:ea typeface="+mj-ea"/>
            </a:rPr>
            <a:t>NG</a:t>
          </a:r>
          <a:r>
            <a:rPr kumimoji="1" lang="ja-JP" altLang="en-US" sz="1100">
              <a:latin typeface="+mj-ea"/>
              <a:ea typeface="+mj-ea"/>
            </a:rPr>
            <a:t>がある → </a:t>
          </a:r>
          <a:r>
            <a:rPr kumimoji="1" lang="en-US" altLang="ja-JP" sz="1100">
              <a:latin typeface="+mj-ea"/>
              <a:ea typeface="+mj-ea"/>
            </a:rPr>
            <a:t>NG</a:t>
          </a:r>
        </a:p>
        <a:p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57</xdr:col>
      <xdr:colOff>84668</xdr:colOff>
      <xdr:row>21</xdr:row>
      <xdr:rowOff>63500</xdr:rowOff>
    </xdr:from>
    <xdr:to>
      <xdr:col>64</xdr:col>
      <xdr:colOff>137585</xdr:colOff>
      <xdr:row>22</xdr:row>
      <xdr:rowOff>151051</xdr:rowOff>
    </xdr:to>
    <xdr:sp macro="" textlink="">
      <xdr:nvSpPr>
        <xdr:cNvPr id="27" name="四角形吹き出し 26"/>
        <xdr:cNvSpPr/>
      </xdr:nvSpPr>
      <xdr:spPr bwMode="auto">
        <a:xfrm>
          <a:off x="11101918" y="4773083"/>
          <a:ext cx="1238250" cy="278051"/>
        </a:xfrm>
        <a:prstGeom prst="wedgeRectCallout">
          <a:avLst>
            <a:gd name="adj1" fmla="val -50855"/>
            <a:gd name="adj2" fmla="val 159166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89300</xdr:colOff>
      <xdr:row>21</xdr:row>
      <xdr:rowOff>72158</xdr:rowOff>
    </xdr:from>
    <xdr:to>
      <xdr:col>67</xdr:col>
      <xdr:colOff>28209</xdr:colOff>
      <xdr:row>22</xdr:row>
      <xdr:rowOff>162311</xdr:rowOff>
    </xdr:to>
    <xdr:sp macro="" textlink="">
      <xdr:nvSpPr>
        <xdr:cNvPr id="30" name="テキスト ボックス 29"/>
        <xdr:cNvSpPr txBox="1"/>
      </xdr:nvSpPr>
      <xdr:spPr>
        <a:xfrm>
          <a:off x="11106550" y="4781741"/>
          <a:ext cx="1526409" cy="280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土日の数を入力</a:t>
          </a:r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21168</xdr:colOff>
      <xdr:row>30</xdr:row>
      <xdr:rowOff>243417</xdr:rowOff>
    </xdr:from>
    <xdr:to>
      <xdr:col>22</xdr:col>
      <xdr:colOff>116418</xdr:colOff>
      <xdr:row>32</xdr:row>
      <xdr:rowOff>182803</xdr:rowOff>
    </xdr:to>
    <xdr:sp macro="" textlink="">
      <xdr:nvSpPr>
        <xdr:cNvPr id="31" name="左右矢印吹き出し 30"/>
        <xdr:cNvSpPr/>
      </xdr:nvSpPr>
      <xdr:spPr bwMode="auto">
        <a:xfrm>
          <a:off x="2233085" y="6762750"/>
          <a:ext cx="2973916" cy="532053"/>
        </a:xfrm>
        <a:prstGeom prst="leftRightArrowCallout">
          <a:avLst>
            <a:gd name="adj1" fmla="val 19683"/>
            <a:gd name="adj2" fmla="val 20956"/>
            <a:gd name="adj3" fmla="val 22901"/>
            <a:gd name="adj4" fmla="val 80184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21167</xdr:colOff>
      <xdr:row>30</xdr:row>
      <xdr:rowOff>275167</xdr:rowOff>
    </xdr:from>
    <xdr:to>
      <xdr:col>21</xdr:col>
      <xdr:colOff>116418</xdr:colOff>
      <xdr:row>33</xdr:row>
      <xdr:rowOff>13468</xdr:rowOff>
    </xdr:to>
    <xdr:sp macro="" textlink="">
      <xdr:nvSpPr>
        <xdr:cNvPr id="32" name="テキスト ボックス 31"/>
        <xdr:cNvSpPr txBox="1"/>
      </xdr:nvSpPr>
      <xdr:spPr>
        <a:xfrm>
          <a:off x="2571750" y="6794500"/>
          <a:ext cx="2465918" cy="521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aseline="0"/>
            <a:t>受注者の責めにより振替する場合　　</a:t>
          </a:r>
          <a:endParaRPr kumimoji="1" lang="en-US" altLang="ja-JP" sz="1100" baseline="0"/>
        </a:p>
        <a:p>
          <a:r>
            <a:rPr kumimoji="1" lang="ja-JP" altLang="en-US" sz="1100"/>
            <a:t>実際に休工日とした方を●とする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88</xdr:row>
      <xdr:rowOff>0</xdr:rowOff>
    </xdr:from>
    <xdr:to>
      <xdr:col>11</xdr:col>
      <xdr:colOff>0</xdr:colOff>
      <xdr:row>88</xdr:row>
      <xdr:rowOff>0</xdr:rowOff>
    </xdr:to>
    <xdr:sp macro="" textlink="">
      <xdr:nvSpPr>
        <xdr:cNvPr id="2" name="Line 12"/>
        <xdr:cNvSpPr>
          <a:spLocks noChangeShapeType="1"/>
        </xdr:cNvSpPr>
      </xdr:nvSpPr>
      <xdr:spPr bwMode="auto">
        <a:xfrm>
          <a:off x="3248025" y="190119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88</xdr:row>
      <xdr:rowOff>0</xdr:rowOff>
    </xdr:from>
    <xdr:to>
      <xdr:col>11</xdr:col>
      <xdr:colOff>0</xdr:colOff>
      <xdr:row>88</xdr:row>
      <xdr:rowOff>0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 flipH="1">
          <a:off x="3238500" y="190119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88</xdr:row>
      <xdr:rowOff>0</xdr:rowOff>
    </xdr:from>
    <xdr:to>
      <xdr:col>11</xdr:col>
      <xdr:colOff>47625</xdr:colOff>
      <xdr:row>88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3238500" y="19011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2" name="祝日一覧" displayName="祝日一覧" ref="B2:C89" totalsRowShown="0" headerRowDxfId="96">
  <autoFilter ref="B2:C89"/>
  <tableColumns count="2">
    <tableColumn id="1" name="日付" dataDxfId="95"/>
    <tableColumn id="2" name="祝日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54"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BU108"/>
  <sheetViews>
    <sheetView view="pageBreakPreview" topLeftCell="B1" zoomScale="90" zoomScaleNormal="100" zoomScaleSheetLayoutView="90" workbookViewId="0">
      <selection activeCell="V3" sqref="V3:X3"/>
    </sheetView>
  </sheetViews>
  <sheetFormatPr defaultRowHeight="10.5" x14ac:dyDescent="0.15"/>
  <cols>
    <col min="1" max="1" width="0.75" style="5" customWidth="1"/>
    <col min="2" max="2" width="3.5" style="5" customWidth="1"/>
    <col min="3" max="3" width="20.375" style="5" customWidth="1"/>
    <col min="4" max="6" width="2.25" style="5" customWidth="1"/>
    <col min="7" max="7" width="2.25" style="3" customWidth="1"/>
    <col min="8" max="65" width="2.25" style="5" customWidth="1"/>
    <col min="66" max="70" width="1.5" style="5" customWidth="1"/>
    <col min="71" max="71" width="10.75" style="5" customWidth="1"/>
    <col min="72" max="111" width="2.125" style="5" customWidth="1"/>
    <col min="112" max="16384" width="9" style="5"/>
  </cols>
  <sheetData>
    <row r="1" spans="2:70" ht="3" customHeight="1" x14ac:dyDescent="0.15"/>
    <row r="2" spans="2:70" ht="30.75" customHeight="1" thickBot="1" x14ac:dyDescent="0.2">
      <c r="B2" s="20"/>
      <c r="C2" s="64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340" t="s">
        <v>90</v>
      </c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70"/>
      <c r="AQ2" s="70"/>
      <c r="AR2" s="70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7" t="s">
        <v>2</v>
      </c>
    </row>
    <row r="3" spans="2:70" ht="19.5" customHeight="1" thickBot="1" x14ac:dyDescent="0.2">
      <c r="B3" s="341" t="s">
        <v>4</v>
      </c>
      <c r="C3" s="342"/>
      <c r="D3" s="350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52" t="s">
        <v>42</v>
      </c>
      <c r="W3" s="352"/>
      <c r="X3" s="353"/>
      <c r="Y3" s="350" t="s">
        <v>41</v>
      </c>
      <c r="Z3" s="349"/>
      <c r="AA3" s="349"/>
      <c r="AB3" s="351"/>
      <c r="AC3" s="349" t="s">
        <v>38</v>
      </c>
      <c r="AD3" s="349"/>
      <c r="AE3" s="346">
        <v>45848</v>
      </c>
      <c r="AF3" s="347"/>
      <c r="AG3" s="347"/>
      <c r="AH3" s="347"/>
      <c r="AI3" s="347"/>
      <c r="AJ3" s="347"/>
      <c r="AK3" s="348"/>
      <c r="AL3" s="345" t="s">
        <v>40</v>
      </c>
      <c r="AM3" s="345"/>
      <c r="AN3" s="343" t="s">
        <v>35</v>
      </c>
      <c r="AO3" s="344"/>
      <c r="AP3" s="338">
        <v>46016</v>
      </c>
      <c r="AQ3" s="338"/>
      <c r="AR3" s="338"/>
      <c r="AS3" s="338"/>
      <c r="AT3" s="338"/>
      <c r="AU3" s="338"/>
      <c r="AV3" s="338"/>
      <c r="AW3" s="337" t="s">
        <v>39</v>
      </c>
      <c r="AX3" s="338"/>
      <c r="AY3" s="338"/>
      <c r="AZ3" s="339"/>
      <c r="BA3" s="309">
        <v>45397</v>
      </c>
      <c r="BB3" s="309"/>
      <c r="BC3" s="309"/>
      <c r="BD3" s="309"/>
      <c r="BE3" s="309"/>
      <c r="BF3" s="309"/>
      <c r="BG3" s="309"/>
      <c r="BH3" s="310"/>
      <c r="BI3" s="193"/>
      <c r="BJ3" s="193"/>
      <c r="BK3" s="193"/>
      <c r="BL3" s="193"/>
      <c r="BM3" s="193"/>
    </row>
    <row r="4" spans="2:70" ht="17.25" customHeight="1" x14ac:dyDescent="0.15">
      <c r="B4" s="311"/>
      <c r="C4" s="312"/>
      <c r="D4" s="256">
        <f>MONTH(AE3)</f>
        <v>7</v>
      </c>
      <c r="E4" s="149" t="s">
        <v>37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4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168"/>
      <c r="AG4" s="149"/>
      <c r="AH4" s="128"/>
      <c r="AI4" s="259">
        <f>MONTH(EDATE(AE3,1))</f>
        <v>8</v>
      </c>
      <c r="AJ4" s="208" t="s">
        <v>43</v>
      </c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327"/>
      <c r="BO4" s="293"/>
      <c r="BP4" s="293"/>
      <c r="BQ4" s="293"/>
      <c r="BR4" s="294"/>
    </row>
    <row r="5" spans="2:70" ht="15" customHeight="1" x14ac:dyDescent="0.15">
      <c r="B5" s="333"/>
      <c r="C5" s="334"/>
      <c r="D5" s="143">
        <f>DATE(YEAR(AE3),MONTH(AE3),1)</f>
        <v>45839</v>
      </c>
      <c r="E5" s="113">
        <f>DATE(YEAR(D5),MONTH(D5),DAY(D5)+1)</f>
        <v>45840</v>
      </c>
      <c r="F5" s="113">
        <f t="shared" ref="F5:BF5" si="0">DATE(YEAR(E5),MONTH(E5),DAY(E5)+1)</f>
        <v>45841</v>
      </c>
      <c r="G5" s="113">
        <f t="shared" si="0"/>
        <v>45842</v>
      </c>
      <c r="H5" s="113">
        <f t="shared" si="0"/>
        <v>45843</v>
      </c>
      <c r="I5" s="113">
        <f t="shared" si="0"/>
        <v>45844</v>
      </c>
      <c r="J5" s="113">
        <f t="shared" si="0"/>
        <v>45845</v>
      </c>
      <c r="K5" s="113">
        <f t="shared" si="0"/>
        <v>45846</v>
      </c>
      <c r="L5" s="113">
        <f t="shared" si="0"/>
        <v>45847</v>
      </c>
      <c r="M5" s="113">
        <f t="shared" si="0"/>
        <v>45848</v>
      </c>
      <c r="N5" s="113">
        <f t="shared" si="0"/>
        <v>45849</v>
      </c>
      <c r="O5" s="113">
        <f t="shared" si="0"/>
        <v>45850</v>
      </c>
      <c r="P5" s="113">
        <f t="shared" si="0"/>
        <v>45851</v>
      </c>
      <c r="Q5" s="113">
        <f t="shared" si="0"/>
        <v>45852</v>
      </c>
      <c r="R5" s="113">
        <f t="shared" si="0"/>
        <v>45853</v>
      </c>
      <c r="S5" s="113">
        <f t="shared" si="0"/>
        <v>45854</v>
      </c>
      <c r="T5" s="113">
        <f t="shared" si="0"/>
        <v>45855</v>
      </c>
      <c r="U5" s="113">
        <f t="shared" si="0"/>
        <v>45856</v>
      </c>
      <c r="V5" s="113">
        <f t="shared" si="0"/>
        <v>45857</v>
      </c>
      <c r="W5" s="113">
        <f t="shared" si="0"/>
        <v>45858</v>
      </c>
      <c r="X5" s="113">
        <f t="shared" si="0"/>
        <v>45859</v>
      </c>
      <c r="Y5" s="113">
        <f t="shared" si="0"/>
        <v>45860</v>
      </c>
      <c r="Z5" s="113">
        <f t="shared" si="0"/>
        <v>45861</v>
      </c>
      <c r="AA5" s="113">
        <f t="shared" si="0"/>
        <v>45862</v>
      </c>
      <c r="AB5" s="113">
        <f t="shared" si="0"/>
        <v>45863</v>
      </c>
      <c r="AC5" s="113">
        <f t="shared" si="0"/>
        <v>45864</v>
      </c>
      <c r="AD5" s="113">
        <f t="shared" si="0"/>
        <v>45865</v>
      </c>
      <c r="AE5" s="113">
        <f t="shared" si="0"/>
        <v>45866</v>
      </c>
      <c r="AF5" s="194">
        <f t="shared" si="0"/>
        <v>45867</v>
      </c>
      <c r="AG5" s="113">
        <f t="shared" si="0"/>
        <v>45868</v>
      </c>
      <c r="AH5" s="129">
        <f>IF(AG5="","",IF(DAY(AG5+1)=1,"",AG5+1))</f>
        <v>45869</v>
      </c>
      <c r="AI5" s="194">
        <f>DATE(YEAR(AE3),MONTH(AE3)+1,1)</f>
        <v>45870</v>
      </c>
      <c r="AJ5" s="113">
        <f t="shared" si="0"/>
        <v>45871</v>
      </c>
      <c r="AK5" s="113">
        <f t="shared" si="0"/>
        <v>45872</v>
      </c>
      <c r="AL5" s="113">
        <f t="shared" si="0"/>
        <v>45873</v>
      </c>
      <c r="AM5" s="113">
        <f t="shared" si="0"/>
        <v>45874</v>
      </c>
      <c r="AN5" s="113">
        <f t="shared" si="0"/>
        <v>45875</v>
      </c>
      <c r="AO5" s="113">
        <f t="shared" si="0"/>
        <v>45876</v>
      </c>
      <c r="AP5" s="113">
        <f t="shared" si="0"/>
        <v>45877</v>
      </c>
      <c r="AQ5" s="113">
        <f t="shared" si="0"/>
        <v>45878</v>
      </c>
      <c r="AR5" s="113">
        <f t="shared" si="0"/>
        <v>45879</v>
      </c>
      <c r="AS5" s="113">
        <f t="shared" si="0"/>
        <v>45880</v>
      </c>
      <c r="AT5" s="113">
        <f t="shared" si="0"/>
        <v>45881</v>
      </c>
      <c r="AU5" s="113">
        <f t="shared" si="0"/>
        <v>45882</v>
      </c>
      <c r="AV5" s="113">
        <f t="shared" si="0"/>
        <v>45883</v>
      </c>
      <c r="AW5" s="113">
        <f t="shared" si="0"/>
        <v>45884</v>
      </c>
      <c r="AX5" s="113">
        <f t="shared" si="0"/>
        <v>45885</v>
      </c>
      <c r="AY5" s="113">
        <f t="shared" si="0"/>
        <v>45886</v>
      </c>
      <c r="AZ5" s="113">
        <f t="shared" si="0"/>
        <v>45887</v>
      </c>
      <c r="BA5" s="113">
        <f t="shared" si="0"/>
        <v>45888</v>
      </c>
      <c r="BB5" s="113">
        <f t="shared" si="0"/>
        <v>45889</v>
      </c>
      <c r="BC5" s="113">
        <f t="shared" si="0"/>
        <v>45890</v>
      </c>
      <c r="BD5" s="113">
        <f t="shared" si="0"/>
        <v>45891</v>
      </c>
      <c r="BE5" s="113">
        <f t="shared" si="0"/>
        <v>45892</v>
      </c>
      <c r="BF5" s="113">
        <f t="shared" si="0"/>
        <v>45893</v>
      </c>
      <c r="BG5" s="113">
        <f t="shared" ref="BG5" si="1">DATE(YEAR(BF5),MONTH(BF5),DAY(BF5)+1)</f>
        <v>45894</v>
      </c>
      <c r="BH5" s="113">
        <f t="shared" ref="BH5" si="2">DATE(YEAR(BG5),MONTH(BG5),DAY(BG5)+1)</f>
        <v>45895</v>
      </c>
      <c r="BI5" s="113">
        <f t="shared" ref="BI5" si="3">DATE(YEAR(BH5),MONTH(BH5),DAY(BH5)+1)</f>
        <v>45896</v>
      </c>
      <c r="BJ5" s="113">
        <f t="shared" ref="BJ5" si="4">DATE(YEAR(BI5),MONTH(BI5),DAY(BI5)+1)</f>
        <v>45897</v>
      </c>
      <c r="BK5" s="113">
        <f t="shared" ref="BK5" si="5">DATE(YEAR(BJ5),MONTH(BJ5),DAY(BJ5)+1)</f>
        <v>45898</v>
      </c>
      <c r="BL5" s="113">
        <f t="shared" ref="BL5" si="6">DATE(YEAR(BK5),MONTH(BK5),DAY(BK5)+1)</f>
        <v>45899</v>
      </c>
      <c r="BM5" s="218">
        <f>IF(BL5="","",IF(DAY(BL5+1)=1,"",BL5+1))</f>
        <v>45900</v>
      </c>
      <c r="BN5" s="328"/>
      <c r="BO5" s="295"/>
      <c r="BP5" s="295"/>
      <c r="BQ5" s="295"/>
      <c r="BR5" s="296"/>
    </row>
    <row r="6" spans="2:70" ht="15" customHeight="1" thickBot="1" x14ac:dyDescent="0.2">
      <c r="B6" s="335"/>
      <c r="C6" s="336"/>
      <c r="D6" s="163" t="str">
        <f>TEXT(D5,"aaa")</f>
        <v>火</v>
      </c>
      <c r="E6" s="164" t="str">
        <f t="shared" ref="E6:BM6" si="7">TEXT(E5,"aaa")</f>
        <v>水</v>
      </c>
      <c r="F6" s="164" t="str">
        <f t="shared" si="7"/>
        <v>木</v>
      </c>
      <c r="G6" s="164" t="str">
        <f t="shared" si="7"/>
        <v>金</v>
      </c>
      <c r="H6" s="164" t="str">
        <f t="shared" si="7"/>
        <v>土</v>
      </c>
      <c r="I6" s="164" t="str">
        <f t="shared" si="7"/>
        <v>日</v>
      </c>
      <c r="J6" s="164" t="str">
        <f t="shared" si="7"/>
        <v>月</v>
      </c>
      <c r="K6" s="164" t="str">
        <f t="shared" si="7"/>
        <v>火</v>
      </c>
      <c r="L6" s="164" t="str">
        <f t="shared" si="7"/>
        <v>水</v>
      </c>
      <c r="M6" s="164" t="str">
        <f t="shared" si="7"/>
        <v>木</v>
      </c>
      <c r="N6" s="164" t="str">
        <f t="shared" si="7"/>
        <v>金</v>
      </c>
      <c r="O6" s="164" t="str">
        <f t="shared" si="7"/>
        <v>土</v>
      </c>
      <c r="P6" s="164" t="str">
        <f t="shared" si="7"/>
        <v>日</v>
      </c>
      <c r="Q6" s="164" t="str">
        <f t="shared" si="7"/>
        <v>月</v>
      </c>
      <c r="R6" s="164" t="str">
        <f t="shared" si="7"/>
        <v>火</v>
      </c>
      <c r="S6" s="164" t="str">
        <f t="shared" si="7"/>
        <v>水</v>
      </c>
      <c r="T6" s="164" t="str">
        <f t="shared" si="7"/>
        <v>木</v>
      </c>
      <c r="U6" s="164" t="str">
        <f t="shared" si="7"/>
        <v>金</v>
      </c>
      <c r="V6" s="164" t="str">
        <f t="shared" si="7"/>
        <v>土</v>
      </c>
      <c r="W6" s="164" t="str">
        <f t="shared" si="7"/>
        <v>日</v>
      </c>
      <c r="X6" s="164" t="str">
        <f t="shared" si="7"/>
        <v>月</v>
      </c>
      <c r="Y6" s="164" t="str">
        <f t="shared" si="7"/>
        <v>火</v>
      </c>
      <c r="Z6" s="164" t="str">
        <f t="shared" si="7"/>
        <v>水</v>
      </c>
      <c r="AA6" s="164" t="str">
        <f t="shared" si="7"/>
        <v>木</v>
      </c>
      <c r="AB6" s="164" t="str">
        <f t="shared" si="7"/>
        <v>金</v>
      </c>
      <c r="AC6" s="164" t="str">
        <f t="shared" si="7"/>
        <v>土</v>
      </c>
      <c r="AD6" s="164" t="str">
        <f t="shared" si="7"/>
        <v>日</v>
      </c>
      <c r="AE6" s="164" t="str">
        <f t="shared" si="7"/>
        <v>月</v>
      </c>
      <c r="AF6" s="195" t="str">
        <f t="shared" si="7"/>
        <v>火</v>
      </c>
      <c r="AG6" s="164" t="str">
        <f t="shared" si="7"/>
        <v>水</v>
      </c>
      <c r="AH6" s="165" t="str">
        <f t="shared" si="7"/>
        <v>木</v>
      </c>
      <c r="AI6" s="195" t="str">
        <f>TEXT(AI5,"aaa")</f>
        <v>金</v>
      </c>
      <c r="AJ6" s="164" t="str">
        <f t="shared" si="7"/>
        <v>土</v>
      </c>
      <c r="AK6" s="164" t="str">
        <f t="shared" si="7"/>
        <v>日</v>
      </c>
      <c r="AL6" s="164" t="str">
        <f t="shared" si="7"/>
        <v>月</v>
      </c>
      <c r="AM6" s="164" t="str">
        <f t="shared" si="7"/>
        <v>火</v>
      </c>
      <c r="AN6" s="164" t="str">
        <f t="shared" si="7"/>
        <v>水</v>
      </c>
      <c r="AO6" s="164" t="str">
        <f t="shared" si="7"/>
        <v>木</v>
      </c>
      <c r="AP6" s="164" t="str">
        <f t="shared" si="7"/>
        <v>金</v>
      </c>
      <c r="AQ6" s="164" t="str">
        <f t="shared" si="7"/>
        <v>土</v>
      </c>
      <c r="AR6" s="164" t="str">
        <f t="shared" si="7"/>
        <v>日</v>
      </c>
      <c r="AS6" s="164" t="str">
        <f t="shared" si="7"/>
        <v>月</v>
      </c>
      <c r="AT6" s="164" t="str">
        <f t="shared" si="7"/>
        <v>火</v>
      </c>
      <c r="AU6" s="164" t="str">
        <f t="shared" si="7"/>
        <v>水</v>
      </c>
      <c r="AV6" s="164" t="str">
        <f t="shared" si="7"/>
        <v>木</v>
      </c>
      <c r="AW6" s="164" t="str">
        <f t="shared" si="7"/>
        <v>金</v>
      </c>
      <c r="AX6" s="164" t="str">
        <f t="shared" si="7"/>
        <v>土</v>
      </c>
      <c r="AY6" s="164" t="str">
        <f t="shared" si="7"/>
        <v>日</v>
      </c>
      <c r="AZ6" s="164" t="str">
        <f t="shared" si="7"/>
        <v>月</v>
      </c>
      <c r="BA6" s="164" t="str">
        <f t="shared" si="7"/>
        <v>火</v>
      </c>
      <c r="BB6" s="164" t="str">
        <f t="shared" si="7"/>
        <v>水</v>
      </c>
      <c r="BC6" s="164" t="str">
        <f t="shared" si="7"/>
        <v>木</v>
      </c>
      <c r="BD6" s="164" t="str">
        <f t="shared" si="7"/>
        <v>金</v>
      </c>
      <c r="BE6" s="164" t="str">
        <f t="shared" si="7"/>
        <v>土</v>
      </c>
      <c r="BF6" s="164" t="str">
        <f t="shared" si="7"/>
        <v>日</v>
      </c>
      <c r="BG6" s="195" t="str">
        <f>TEXT(BG5,"aaa")</f>
        <v>月</v>
      </c>
      <c r="BH6" s="164" t="str">
        <f t="shared" si="7"/>
        <v>火</v>
      </c>
      <c r="BI6" s="164" t="str">
        <f t="shared" si="7"/>
        <v>水</v>
      </c>
      <c r="BJ6" s="164" t="str">
        <f t="shared" si="7"/>
        <v>木</v>
      </c>
      <c r="BK6" s="164" t="str">
        <f t="shared" si="7"/>
        <v>金</v>
      </c>
      <c r="BL6" s="164" t="str">
        <f t="shared" si="7"/>
        <v>土</v>
      </c>
      <c r="BM6" s="219" t="str">
        <f t="shared" si="7"/>
        <v>日</v>
      </c>
      <c r="BN6" s="329"/>
      <c r="BO6" s="297"/>
      <c r="BP6" s="297"/>
      <c r="BQ6" s="297"/>
      <c r="BR6" s="298"/>
    </row>
    <row r="7" spans="2:70" ht="31.5" customHeight="1" thickBot="1" x14ac:dyDescent="0.2">
      <c r="B7" s="323" t="s">
        <v>3</v>
      </c>
      <c r="C7" s="324"/>
      <c r="D7" s="171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238" t="s">
        <v>75</v>
      </c>
      <c r="S7" s="63"/>
      <c r="T7" s="63"/>
      <c r="U7" s="63"/>
      <c r="V7" s="63" t="s">
        <v>73</v>
      </c>
      <c r="W7" s="63" t="s">
        <v>73</v>
      </c>
      <c r="X7" s="63"/>
      <c r="Y7" s="63"/>
      <c r="Z7" s="63"/>
      <c r="AA7" s="63"/>
      <c r="AB7" s="63"/>
      <c r="AC7" s="63" t="s">
        <v>73</v>
      </c>
      <c r="AD7" s="63" t="s">
        <v>73</v>
      </c>
      <c r="AE7" s="63"/>
      <c r="AF7" s="196"/>
      <c r="AG7" s="63"/>
      <c r="AH7" s="130"/>
      <c r="AI7" s="196"/>
      <c r="AJ7" s="63" t="s">
        <v>73</v>
      </c>
      <c r="AK7" s="63" t="s">
        <v>73</v>
      </c>
      <c r="AL7" s="63"/>
      <c r="AM7" s="63"/>
      <c r="AN7" s="63"/>
      <c r="AO7" s="63"/>
      <c r="AP7" s="63"/>
      <c r="AQ7" s="63" t="s">
        <v>73</v>
      </c>
      <c r="AR7" s="63" t="s">
        <v>73</v>
      </c>
      <c r="AS7" s="63"/>
      <c r="AT7" s="63"/>
      <c r="AU7" s="63" t="s">
        <v>77</v>
      </c>
      <c r="AV7" s="63" t="s">
        <v>77</v>
      </c>
      <c r="AW7" s="63" t="s">
        <v>77</v>
      </c>
      <c r="AX7" s="63" t="s">
        <v>73</v>
      </c>
      <c r="AY7" s="63" t="s">
        <v>73</v>
      </c>
      <c r="AZ7" s="63"/>
      <c r="BA7" s="63"/>
      <c r="BB7" s="63"/>
      <c r="BC7" s="63"/>
      <c r="BD7" s="63"/>
      <c r="BE7" s="63" t="s">
        <v>73</v>
      </c>
      <c r="BF7" s="63" t="s">
        <v>73</v>
      </c>
      <c r="BG7" s="177"/>
      <c r="BH7" s="177"/>
      <c r="BI7" s="63"/>
      <c r="BJ7" s="63"/>
      <c r="BK7" s="63"/>
      <c r="BL7" s="63" t="s">
        <v>73</v>
      </c>
      <c r="BM7" s="177" t="s">
        <v>73</v>
      </c>
      <c r="BN7" s="330"/>
      <c r="BO7" s="331"/>
      <c r="BP7" s="331"/>
      <c r="BQ7" s="331"/>
      <c r="BR7" s="332"/>
    </row>
    <row r="8" spans="2:70" ht="15" customHeight="1" x14ac:dyDescent="0.15">
      <c r="B8" s="325"/>
      <c r="C8" s="326"/>
      <c r="D8" s="144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197"/>
      <c r="AG8" s="57"/>
      <c r="AH8" s="131"/>
      <c r="AI8" s="19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178"/>
      <c r="BH8" s="178"/>
      <c r="BI8" s="207"/>
      <c r="BJ8" s="207"/>
      <c r="BK8" s="207"/>
      <c r="BL8" s="207"/>
      <c r="BM8" s="220"/>
      <c r="BN8" s="221"/>
      <c r="BO8" s="122"/>
      <c r="BP8" s="122"/>
      <c r="BQ8" s="122"/>
      <c r="BR8" s="123"/>
    </row>
    <row r="9" spans="2:70" ht="15" customHeight="1" x14ac:dyDescent="0.15">
      <c r="B9" s="354"/>
      <c r="C9" s="355"/>
      <c r="D9" s="14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198"/>
      <c r="AG9" s="53"/>
      <c r="AH9" s="132"/>
      <c r="AI9" s="198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179"/>
      <c r="BH9" s="179"/>
      <c r="BI9" s="53"/>
      <c r="BJ9" s="53"/>
      <c r="BK9" s="53"/>
      <c r="BL9" s="53"/>
      <c r="BM9" s="179"/>
      <c r="BN9" s="222"/>
      <c r="BO9" s="125"/>
      <c r="BP9" s="125"/>
      <c r="BQ9" s="125"/>
      <c r="BR9" s="126"/>
    </row>
    <row r="10" spans="2:70" ht="15" customHeight="1" thickBot="1" x14ac:dyDescent="0.2">
      <c r="B10" s="354"/>
      <c r="C10" s="355"/>
      <c r="D10" s="146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99"/>
      <c r="AG10" s="140"/>
      <c r="AH10" s="141"/>
      <c r="AI10" s="199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80"/>
      <c r="BH10" s="180"/>
      <c r="BI10" s="140"/>
      <c r="BJ10" s="140"/>
      <c r="BK10" s="140"/>
      <c r="BL10" s="140"/>
      <c r="BM10" s="180"/>
      <c r="BN10" s="222"/>
      <c r="BO10" s="125"/>
      <c r="BP10" s="125"/>
      <c r="BQ10" s="125"/>
      <c r="BR10" s="126"/>
    </row>
    <row r="11" spans="2:70" ht="15" customHeight="1" x14ac:dyDescent="0.15">
      <c r="B11" s="356" t="s">
        <v>45</v>
      </c>
      <c r="C11" s="357"/>
      <c r="D11" s="147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 t="s">
        <v>33</v>
      </c>
      <c r="W11" s="56" t="s">
        <v>33</v>
      </c>
      <c r="X11" s="56"/>
      <c r="Y11" s="56"/>
      <c r="Z11" s="56"/>
      <c r="AA11" s="56"/>
      <c r="AB11" s="56"/>
      <c r="AC11" s="56" t="s">
        <v>33</v>
      </c>
      <c r="AD11" s="56" t="s">
        <v>33</v>
      </c>
      <c r="AE11" s="202"/>
      <c r="AF11" s="200"/>
      <c r="AG11" s="56"/>
      <c r="AH11" s="203"/>
      <c r="AI11" s="200"/>
      <c r="AJ11" s="56" t="s">
        <v>33</v>
      </c>
      <c r="AK11" s="56" t="s">
        <v>33</v>
      </c>
      <c r="AL11" s="56"/>
      <c r="AM11" s="56"/>
      <c r="AN11" s="56"/>
      <c r="AO11" s="56"/>
      <c r="AP11" s="56"/>
      <c r="AQ11" s="56" t="s">
        <v>33</v>
      </c>
      <c r="AR11" s="56" t="s">
        <v>33</v>
      </c>
      <c r="AS11" s="56"/>
      <c r="AT11" s="56"/>
      <c r="AU11" s="56"/>
      <c r="AV11" s="56"/>
      <c r="AW11" s="56"/>
      <c r="AX11" s="56" t="s">
        <v>33</v>
      </c>
      <c r="AY11" s="56" t="s">
        <v>33</v>
      </c>
      <c r="AZ11" s="56"/>
      <c r="BA11" s="56"/>
      <c r="BB11" s="56"/>
      <c r="BC11" s="56"/>
      <c r="BD11" s="56"/>
      <c r="BE11" s="56" t="s">
        <v>33</v>
      </c>
      <c r="BF11" s="56" t="s">
        <v>33</v>
      </c>
      <c r="BG11" s="181"/>
      <c r="BH11" s="204"/>
      <c r="BI11" s="56"/>
      <c r="BJ11" s="56"/>
      <c r="BK11" s="56"/>
      <c r="BL11" s="56" t="s">
        <v>33</v>
      </c>
      <c r="BM11" s="181" t="s">
        <v>33</v>
      </c>
      <c r="BN11" s="358">
        <f>COUNTIF(D11:BH11,"●")</f>
        <v>12</v>
      </c>
      <c r="BO11" s="359"/>
      <c r="BP11" s="359"/>
      <c r="BQ11" s="359"/>
      <c r="BR11" s="360"/>
    </row>
    <row r="12" spans="2:70" s="54" customFormat="1" ht="15" customHeight="1" thickBot="1" x14ac:dyDescent="0.2">
      <c r="B12" s="335" t="s">
        <v>46</v>
      </c>
      <c r="C12" s="336"/>
      <c r="D12" s="148"/>
      <c r="E12" s="117"/>
      <c r="F12" s="117"/>
      <c r="G12" s="117"/>
      <c r="H12" s="117"/>
      <c r="I12" s="117"/>
      <c r="J12" s="117"/>
      <c r="K12" s="117"/>
      <c r="L12" s="117"/>
      <c r="M12" s="117" t="s">
        <v>32</v>
      </c>
      <c r="N12" s="117" t="s">
        <v>32</v>
      </c>
      <c r="O12" s="117" t="s">
        <v>32</v>
      </c>
      <c r="P12" s="117" t="s">
        <v>32</v>
      </c>
      <c r="Q12" s="117" t="s">
        <v>32</v>
      </c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201"/>
      <c r="AG12" s="117"/>
      <c r="AH12" s="133"/>
      <c r="AI12" s="201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 t="s">
        <v>32</v>
      </c>
      <c r="AV12" s="117" t="s">
        <v>32</v>
      </c>
      <c r="AW12" s="117" t="s">
        <v>32</v>
      </c>
      <c r="AX12" s="117"/>
      <c r="AY12" s="117"/>
      <c r="AZ12" s="117"/>
      <c r="BA12" s="117"/>
      <c r="BB12" s="117"/>
      <c r="BC12" s="117"/>
      <c r="BD12" s="117"/>
      <c r="BE12" s="117"/>
      <c r="BF12" s="117"/>
      <c r="BG12" s="182"/>
      <c r="BH12" s="182"/>
      <c r="BI12" s="206"/>
      <c r="BJ12" s="206"/>
      <c r="BK12" s="206"/>
      <c r="BL12" s="117"/>
      <c r="BM12" s="182"/>
      <c r="BN12" s="303">
        <f>COUNTIF(D12:BH12,"×")</f>
        <v>8</v>
      </c>
      <c r="BO12" s="304"/>
      <c r="BP12" s="304"/>
      <c r="BQ12" s="304"/>
      <c r="BR12" s="305"/>
    </row>
    <row r="13" spans="2:70" ht="19.5" customHeight="1" thickBot="1" x14ac:dyDescent="0.2">
      <c r="B13" s="313"/>
      <c r="C13" s="314"/>
      <c r="D13" s="320" t="s">
        <v>30</v>
      </c>
      <c r="E13" s="321"/>
      <c r="F13" s="321"/>
      <c r="G13" s="322"/>
      <c r="H13" s="268">
        <f>DAY(EOMONTH(AE3,0)-AE3)+1</f>
        <v>22</v>
      </c>
      <c r="I13" s="269"/>
      <c r="J13" s="270" t="s">
        <v>52</v>
      </c>
      <c r="K13" s="271"/>
      <c r="L13" s="271"/>
      <c r="M13" s="271"/>
      <c r="N13" s="272">
        <f>COUNTIF(D12:AH12,"×")</f>
        <v>5</v>
      </c>
      <c r="O13" s="273"/>
      <c r="P13" s="366" t="s">
        <v>53</v>
      </c>
      <c r="Q13" s="367"/>
      <c r="R13" s="367"/>
      <c r="S13" s="367"/>
      <c r="T13" s="274">
        <f>H13-N13</f>
        <v>17</v>
      </c>
      <c r="U13" s="275"/>
      <c r="V13" s="277" t="s">
        <v>51</v>
      </c>
      <c r="W13" s="278"/>
      <c r="X13" s="278"/>
      <c r="Y13" s="278"/>
      <c r="Z13" s="398">
        <v>4</v>
      </c>
      <c r="AA13" s="399"/>
      <c r="AB13" s="361" t="s">
        <v>54</v>
      </c>
      <c r="AC13" s="361"/>
      <c r="AD13" s="361"/>
      <c r="AE13" s="362"/>
      <c r="AF13" s="363">
        <f>COUNTIF(D11:AH11,"●")</f>
        <v>4</v>
      </c>
      <c r="AG13" s="364"/>
      <c r="AH13" s="365"/>
      <c r="AI13" s="320" t="s">
        <v>30</v>
      </c>
      <c r="AJ13" s="321"/>
      <c r="AK13" s="321"/>
      <c r="AL13" s="322"/>
      <c r="AM13" s="268">
        <f>IF(MONTH(AP3)=AI4,AP3-AI5+1,DAY(EOMONTH(AI5,0)))</f>
        <v>31</v>
      </c>
      <c r="AN13" s="269"/>
      <c r="AO13" s="270" t="s">
        <v>52</v>
      </c>
      <c r="AP13" s="271"/>
      <c r="AQ13" s="271"/>
      <c r="AR13" s="271"/>
      <c r="AS13" s="272">
        <f>COUNTIF(AI12:BM12,"×")</f>
        <v>3</v>
      </c>
      <c r="AT13" s="273"/>
      <c r="AU13" s="366" t="s">
        <v>53</v>
      </c>
      <c r="AV13" s="367"/>
      <c r="AW13" s="367"/>
      <c r="AX13" s="367"/>
      <c r="AY13" s="274">
        <f>AM13-AS13</f>
        <v>28</v>
      </c>
      <c r="AZ13" s="275"/>
      <c r="BA13" s="277" t="str">
        <f>V13</f>
        <v>土日数</v>
      </c>
      <c r="BB13" s="278"/>
      <c r="BC13" s="278"/>
      <c r="BD13" s="278"/>
      <c r="BE13" s="398">
        <v>10</v>
      </c>
      <c r="BF13" s="399"/>
      <c r="BG13" s="361" t="s">
        <v>54</v>
      </c>
      <c r="BH13" s="361"/>
      <c r="BI13" s="361"/>
      <c r="BJ13" s="362"/>
      <c r="BK13" s="363">
        <f>COUNTIF(AI11:BM11,"●")</f>
        <v>10</v>
      </c>
      <c r="BL13" s="364"/>
      <c r="BM13" s="365"/>
      <c r="BN13" s="161"/>
      <c r="BO13" s="84"/>
      <c r="BP13" s="84"/>
      <c r="BQ13" s="84"/>
      <c r="BR13" s="84"/>
    </row>
    <row r="14" spans="2:70" ht="19.5" customHeight="1" thickBot="1" x14ac:dyDescent="0.2">
      <c r="B14" s="315"/>
      <c r="C14" s="316"/>
      <c r="D14" s="279" t="s">
        <v>47</v>
      </c>
      <c r="E14" s="280"/>
      <c r="F14" s="280"/>
      <c r="G14" s="281"/>
      <c r="H14" s="244">
        <f>AF13</f>
        <v>4</v>
      </c>
      <c r="I14" s="240" t="s">
        <v>48</v>
      </c>
      <c r="J14" s="245">
        <f>T13</f>
        <v>17</v>
      </c>
      <c r="K14" s="175" t="s">
        <v>49</v>
      </c>
      <c r="L14" s="282">
        <f>H14/J14*100</f>
        <v>23.52941176470588</v>
      </c>
      <c r="M14" s="282"/>
      <c r="N14" s="175" t="s">
        <v>50</v>
      </c>
      <c r="O14" s="283" t="str">
        <f>IF(L14&gt;28.5,"OK",IF(L14=28.5,"OK",IF(L14&lt;28.5,"NG")))</f>
        <v>NG</v>
      </c>
      <c r="P14" s="284"/>
      <c r="Q14" s="285"/>
      <c r="R14" s="286" t="s">
        <v>51</v>
      </c>
      <c r="S14" s="287"/>
      <c r="T14" s="287"/>
      <c r="U14" s="288"/>
      <c r="V14" s="243">
        <f>AF13</f>
        <v>4</v>
      </c>
      <c r="W14" s="241" t="s">
        <v>48</v>
      </c>
      <c r="X14" s="246">
        <f>Z13</f>
        <v>4</v>
      </c>
      <c r="Y14" s="242" t="s">
        <v>49</v>
      </c>
      <c r="Z14" s="289">
        <f>V14/X14*100</f>
        <v>100</v>
      </c>
      <c r="AA14" s="289"/>
      <c r="AB14" s="239" t="s">
        <v>50</v>
      </c>
      <c r="AC14" s="290" t="str">
        <f>IF(Z14&gt;100,"OK",IF(Z14=100,"OK",IF(Z14&lt;100,"NG")))</f>
        <v>OK</v>
      </c>
      <c r="AD14" s="291"/>
      <c r="AE14" s="292"/>
      <c r="AF14" s="317" t="str">
        <f>IF(OR(L14&gt;=28.5,Z14&gt;=100),"OK","NG")</f>
        <v>OK</v>
      </c>
      <c r="AG14" s="318"/>
      <c r="AH14" s="319"/>
      <c r="AI14" s="279" t="s">
        <v>47</v>
      </c>
      <c r="AJ14" s="280"/>
      <c r="AK14" s="280"/>
      <c r="AL14" s="281"/>
      <c r="AM14" s="244">
        <f>BK13</f>
        <v>10</v>
      </c>
      <c r="AN14" s="240" t="s">
        <v>48</v>
      </c>
      <c r="AO14" s="245">
        <f>AY13</f>
        <v>28</v>
      </c>
      <c r="AP14" s="175" t="s">
        <v>49</v>
      </c>
      <c r="AQ14" s="282">
        <f>AM14/AO14*100</f>
        <v>35.714285714285715</v>
      </c>
      <c r="AR14" s="282"/>
      <c r="AS14" s="175" t="s">
        <v>50</v>
      </c>
      <c r="AT14" s="283" t="str">
        <f>IF(AQ14&gt;28.5,"OK",IF(AQ14=28.5,"OK",IF(AQ14&lt;28.5,"NG")))</f>
        <v>OK</v>
      </c>
      <c r="AU14" s="284"/>
      <c r="AV14" s="285"/>
      <c r="AW14" s="286" t="s">
        <v>51</v>
      </c>
      <c r="AX14" s="287"/>
      <c r="AY14" s="287"/>
      <c r="AZ14" s="288"/>
      <c r="BA14" s="243">
        <f>BK13</f>
        <v>10</v>
      </c>
      <c r="BB14" s="241" t="s">
        <v>48</v>
      </c>
      <c r="BC14" s="246">
        <f>BE13</f>
        <v>10</v>
      </c>
      <c r="BD14" s="242" t="s">
        <v>49</v>
      </c>
      <c r="BE14" s="289">
        <f>BA14/BC14*100</f>
        <v>100</v>
      </c>
      <c r="BF14" s="289"/>
      <c r="BG14" s="239" t="s">
        <v>50</v>
      </c>
      <c r="BH14" s="290" t="str">
        <f>IF(BE14&gt;100,"OK",IF(BE14=100,"OK",IF(BE14&lt;100,"NG")))</f>
        <v>OK</v>
      </c>
      <c r="BI14" s="291"/>
      <c r="BJ14" s="292"/>
      <c r="BK14" s="317" t="str">
        <f>IF(OR(AQ14&gt;=28.5,BE14&gt;=100),"OK","NG")</f>
        <v>OK</v>
      </c>
      <c r="BL14" s="318"/>
      <c r="BM14" s="319"/>
      <c r="BN14" s="162"/>
      <c r="BO14" s="142"/>
      <c r="BP14" s="142"/>
      <c r="BQ14" s="142"/>
      <c r="BR14" s="142"/>
    </row>
    <row r="15" spans="2:70" ht="15" customHeight="1" thickBot="1" x14ac:dyDescent="0.2">
      <c r="B15" s="22"/>
      <c r="C15" s="23"/>
      <c r="D15" s="24"/>
      <c r="E15" s="51"/>
      <c r="F15" s="6"/>
      <c r="G15" s="30"/>
      <c r="H15" s="31"/>
      <c r="I15" s="31"/>
      <c r="J15" s="6"/>
      <c r="K15" s="37"/>
      <c r="L15" s="10"/>
      <c r="M15" s="10"/>
      <c r="N15" s="10"/>
      <c r="O15" s="10"/>
      <c r="P15" s="10"/>
      <c r="Q15" s="9"/>
      <c r="R15" s="10"/>
      <c r="S15" s="9"/>
      <c r="T15" s="10"/>
      <c r="U15" s="9"/>
      <c r="V15" s="10"/>
      <c r="W15" s="10"/>
      <c r="X15" s="10"/>
      <c r="Y15" s="10"/>
      <c r="Z15" s="8"/>
    </row>
    <row r="16" spans="2:70" ht="17.25" customHeight="1" x14ac:dyDescent="0.15">
      <c r="B16" s="311" t="s">
        <v>0</v>
      </c>
      <c r="C16" s="312"/>
      <c r="D16" s="256">
        <f>MONTH(EDATE(AE3,2))</f>
        <v>9</v>
      </c>
      <c r="E16" s="149" t="s">
        <v>37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4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173"/>
      <c r="AG16" s="169"/>
      <c r="AH16" s="174"/>
      <c r="AI16" s="258">
        <f>MONTH(EDATE(AE3,3))</f>
        <v>10</v>
      </c>
      <c r="AJ16" s="149" t="s">
        <v>37</v>
      </c>
      <c r="AK16" s="124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4"/>
      <c r="BB16" s="124"/>
      <c r="BC16" s="124"/>
      <c r="BD16" s="124"/>
      <c r="BE16" s="124"/>
      <c r="BF16" s="124"/>
      <c r="BG16" s="124"/>
      <c r="BH16" s="124"/>
      <c r="BI16" s="124"/>
      <c r="BJ16" s="170"/>
      <c r="BK16" s="176"/>
      <c r="BL16" s="173"/>
      <c r="BM16" s="169"/>
      <c r="BN16" s="327" t="s">
        <v>1</v>
      </c>
      <c r="BO16" s="293"/>
      <c r="BP16" s="293"/>
      <c r="BQ16" s="293"/>
      <c r="BR16" s="294"/>
    </row>
    <row r="17" spans="2:70" ht="15.75" customHeight="1" x14ac:dyDescent="0.15">
      <c r="B17" s="333"/>
      <c r="C17" s="334"/>
      <c r="D17" s="150">
        <f>DATE(YEAR(AE3),MONTH(AE3)+2,1)</f>
        <v>45901</v>
      </c>
      <c r="E17" s="114">
        <f>DATE(YEAR(D17),MONTH(D17),DAY(D17)+1)</f>
        <v>45902</v>
      </c>
      <c r="F17" s="114">
        <f t="shared" ref="F17:BI17" si="8">DATE(YEAR(E17),MONTH(E17),DAY(E17)+1)</f>
        <v>45903</v>
      </c>
      <c r="G17" s="114">
        <f t="shared" si="8"/>
        <v>45904</v>
      </c>
      <c r="H17" s="114">
        <f t="shared" si="8"/>
        <v>45905</v>
      </c>
      <c r="I17" s="114">
        <f t="shared" si="8"/>
        <v>45906</v>
      </c>
      <c r="J17" s="114">
        <f t="shared" si="8"/>
        <v>45907</v>
      </c>
      <c r="K17" s="114">
        <f t="shared" si="8"/>
        <v>45908</v>
      </c>
      <c r="L17" s="114">
        <f t="shared" si="8"/>
        <v>45909</v>
      </c>
      <c r="M17" s="114">
        <f t="shared" si="8"/>
        <v>45910</v>
      </c>
      <c r="N17" s="114">
        <f t="shared" si="8"/>
        <v>45911</v>
      </c>
      <c r="O17" s="114">
        <f t="shared" si="8"/>
        <v>45912</v>
      </c>
      <c r="P17" s="114">
        <f t="shared" si="8"/>
        <v>45913</v>
      </c>
      <c r="Q17" s="114">
        <f t="shared" si="8"/>
        <v>45914</v>
      </c>
      <c r="R17" s="114">
        <f t="shared" si="8"/>
        <v>45915</v>
      </c>
      <c r="S17" s="114">
        <f t="shared" si="8"/>
        <v>45916</v>
      </c>
      <c r="T17" s="114">
        <f t="shared" si="8"/>
        <v>45917</v>
      </c>
      <c r="U17" s="114">
        <f t="shared" si="8"/>
        <v>45918</v>
      </c>
      <c r="V17" s="114">
        <f t="shared" si="8"/>
        <v>45919</v>
      </c>
      <c r="W17" s="114">
        <f t="shared" si="8"/>
        <v>45920</v>
      </c>
      <c r="X17" s="114">
        <f t="shared" si="8"/>
        <v>45921</v>
      </c>
      <c r="Y17" s="114">
        <f t="shared" si="8"/>
        <v>45922</v>
      </c>
      <c r="Z17" s="114">
        <f t="shared" si="8"/>
        <v>45923</v>
      </c>
      <c r="AA17" s="114">
        <f t="shared" si="8"/>
        <v>45924</v>
      </c>
      <c r="AB17" s="114">
        <f t="shared" si="8"/>
        <v>45925</v>
      </c>
      <c r="AC17" s="114">
        <f t="shared" si="8"/>
        <v>45926</v>
      </c>
      <c r="AD17" s="114">
        <f t="shared" si="8"/>
        <v>45927</v>
      </c>
      <c r="AE17" s="183">
        <f t="shared" si="8"/>
        <v>45928</v>
      </c>
      <c r="AF17" s="114">
        <f t="shared" ref="AF17" si="9">DATE(YEAR(AE17),MONTH(AE17),DAY(AE17)+1)</f>
        <v>45929</v>
      </c>
      <c r="AG17" s="114">
        <f t="shared" ref="AG17" si="10">DATE(YEAR(AF17),MONTH(AF17),DAY(AF17)+1)</f>
        <v>45930</v>
      </c>
      <c r="AH17" s="134" t="str">
        <f>IF(AG17="","",IF(DAY(AG17+1)=1,"",AG17+1))</f>
        <v/>
      </c>
      <c r="AI17" s="210">
        <f>DATE(YEAR(AE3),MONTH(AE3)+3,1)</f>
        <v>45931</v>
      </c>
      <c r="AJ17" s="114">
        <f t="shared" si="8"/>
        <v>45932</v>
      </c>
      <c r="AK17" s="114">
        <f t="shared" si="8"/>
        <v>45933</v>
      </c>
      <c r="AL17" s="114">
        <f t="shared" si="8"/>
        <v>45934</v>
      </c>
      <c r="AM17" s="114">
        <f t="shared" si="8"/>
        <v>45935</v>
      </c>
      <c r="AN17" s="114">
        <f t="shared" si="8"/>
        <v>45936</v>
      </c>
      <c r="AO17" s="114">
        <f t="shared" si="8"/>
        <v>45937</v>
      </c>
      <c r="AP17" s="114">
        <f t="shared" si="8"/>
        <v>45938</v>
      </c>
      <c r="AQ17" s="114">
        <f t="shared" si="8"/>
        <v>45939</v>
      </c>
      <c r="AR17" s="114">
        <f t="shared" si="8"/>
        <v>45940</v>
      </c>
      <c r="AS17" s="114">
        <f t="shared" si="8"/>
        <v>45941</v>
      </c>
      <c r="AT17" s="114">
        <f t="shared" si="8"/>
        <v>45942</v>
      </c>
      <c r="AU17" s="114">
        <f t="shared" si="8"/>
        <v>45943</v>
      </c>
      <c r="AV17" s="114">
        <f t="shared" si="8"/>
        <v>45944</v>
      </c>
      <c r="AW17" s="114">
        <f t="shared" si="8"/>
        <v>45945</v>
      </c>
      <c r="AX17" s="114">
        <f t="shared" si="8"/>
        <v>45946</v>
      </c>
      <c r="AY17" s="114">
        <f t="shared" si="8"/>
        <v>45947</v>
      </c>
      <c r="AZ17" s="114">
        <f t="shared" si="8"/>
        <v>45948</v>
      </c>
      <c r="BA17" s="114">
        <f t="shared" si="8"/>
        <v>45949</v>
      </c>
      <c r="BB17" s="114">
        <f t="shared" si="8"/>
        <v>45950</v>
      </c>
      <c r="BC17" s="114">
        <f t="shared" si="8"/>
        <v>45951</v>
      </c>
      <c r="BD17" s="114">
        <f t="shared" si="8"/>
        <v>45952</v>
      </c>
      <c r="BE17" s="114">
        <f t="shared" si="8"/>
        <v>45953</v>
      </c>
      <c r="BF17" s="114">
        <f t="shared" si="8"/>
        <v>45954</v>
      </c>
      <c r="BG17" s="114">
        <f t="shared" si="8"/>
        <v>45955</v>
      </c>
      <c r="BH17" s="114">
        <f t="shared" si="8"/>
        <v>45956</v>
      </c>
      <c r="BI17" s="114">
        <f t="shared" si="8"/>
        <v>45957</v>
      </c>
      <c r="BJ17" s="114">
        <f t="shared" ref="BJ17" si="11">DATE(YEAR(BI17),MONTH(BI17),DAY(BI17)+1)</f>
        <v>45958</v>
      </c>
      <c r="BK17" s="114">
        <f t="shared" ref="BK17" si="12">DATE(YEAR(BJ17),MONTH(BJ17),DAY(BJ17)+1)</f>
        <v>45959</v>
      </c>
      <c r="BL17" s="114">
        <f t="shared" ref="BL17" si="13">DATE(YEAR(BK17),MONTH(BK17),DAY(BK17)+1)</f>
        <v>45960</v>
      </c>
      <c r="BM17" s="183">
        <f t="shared" ref="BM17" si="14">DATE(YEAR(BL17),MONTH(BL17),DAY(BL17)+1)</f>
        <v>45961</v>
      </c>
      <c r="BN17" s="328"/>
      <c r="BO17" s="295"/>
      <c r="BP17" s="295"/>
      <c r="BQ17" s="295"/>
      <c r="BR17" s="296"/>
    </row>
    <row r="18" spans="2:70" ht="15" customHeight="1" thickBot="1" x14ac:dyDescent="0.2">
      <c r="B18" s="335"/>
      <c r="C18" s="336"/>
      <c r="D18" s="166" t="str">
        <f>TEXT(D17,"aaa")</f>
        <v>月</v>
      </c>
      <c r="E18" s="167" t="str">
        <f t="shared" ref="E18:BM18" si="15">TEXT(E17,"aaa")</f>
        <v>火</v>
      </c>
      <c r="F18" s="167" t="str">
        <f t="shared" si="15"/>
        <v>水</v>
      </c>
      <c r="G18" s="167" t="str">
        <f t="shared" si="15"/>
        <v>木</v>
      </c>
      <c r="H18" s="167" t="str">
        <f t="shared" si="15"/>
        <v>金</v>
      </c>
      <c r="I18" s="167" t="str">
        <f t="shared" si="15"/>
        <v>土</v>
      </c>
      <c r="J18" s="167" t="str">
        <f t="shared" si="15"/>
        <v>日</v>
      </c>
      <c r="K18" s="167" t="str">
        <f t="shared" si="15"/>
        <v>月</v>
      </c>
      <c r="L18" s="167" t="str">
        <f t="shared" si="15"/>
        <v>火</v>
      </c>
      <c r="M18" s="167" t="str">
        <f t="shared" si="15"/>
        <v>水</v>
      </c>
      <c r="N18" s="167" t="str">
        <f t="shared" si="15"/>
        <v>木</v>
      </c>
      <c r="O18" s="167" t="str">
        <f t="shared" si="15"/>
        <v>金</v>
      </c>
      <c r="P18" s="167" t="str">
        <f t="shared" si="15"/>
        <v>土</v>
      </c>
      <c r="Q18" s="167" t="str">
        <f t="shared" si="15"/>
        <v>日</v>
      </c>
      <c r="R18" s="167" t="str">
        <f t="shared" si="15"/>
        <v>月</v>
      </c>
      <c r="S18" s="167" t="str">
        <f t="shared" si="15"/>
        <v>火</v>
      </c>
      <c r="T18" s="167" t="str">
        <f t="shared" si="15"/>
        <v>水</v>
      </c>
      <c r="U18" s="167" t="str">
        <f t="shared" si="15"/>
        <v>木</v>
      </c>
      <c r="V18" s="167" t="str">
        <f t="shared" si="15"/>
        <v>金</v>
      </c>
      <c r="W18" s="167" t="str">
        <f t="shared" si="15"/>
        <v>土</v>
      </c>
      <c r="X18" s="167" t="str">
        <f t="shared" si="15"/>
        <v>日</v>
      </c>
      <c r="Y18" s="167" t="str">
        <f t="shared" si="15"/>
        <v>月</v>
      </c>
      <c r="Z18" s="167" t="str">
        <f t="shared" si="15"/>
        <v>火</v>
      </c>
      <c r="AA18" s="167" t="str">
        <f t="shared" si="15"/>
        <v>水</v>
      </c>
      <c r="AB18" s="167" t="str">
        <f t="shared" si="15"/>
        <v>木</v>
      </c>
      <c r="AC18" s="167" t="str">
        <f t="shared" si="15"/>
        <v>金</v>
      </c>
      <c r="AD18" s="167" t="str">
        <f t="shared" si="15"/>
        <v>土</v>
      </c>
      <c r="AE18" s="184" t="str">
        <f t="shared" si="15"/>
        <v>日</v>
      </c>
      <c r="AF18" s="225" t="str">
        <f t="shared" si="15"/>
        <v>月</v>
      </c>
      <c r="AG18" s="225" t="str">
        <f t="shared" si="15"/>
        <v>火</v>
      </c>
      <c r="AH18" s="226" t="str">
        <f t="shared" si="15"/>
        <v/>
      </c>
      <c r="AI18" s="211" t="str">
        <f t="shared" si="15"/>
        <v>水</v>
      </c>
      <c r="AJ18" s="167" t="str">
        <f t="shared" si="15"/>
        <v>木</v>
      </c>
      <c r="AK18" s="167" t="str">
        <f t="shared" si="15"/>
        <v>金</v>
      </c>
      <c r="AL18" s="167" t="str">
        <f t="shared" si="15"/>
        <v>土</v>
      </c>
      <c r="AM18" s="167" t="str">
        <f t="shared" si="15"/>
        <v>日</v>
      </c>
      <c r="AN18" s="167" t="str">
        <f t="shared" si="15"/>
        <v>月</v>
      </c>
      <c r="AO18" s="167" t="str">
        <f t="shared" si="15"/>
        <v>火</v>
      </c>
      <c r="AP18" s="167" t="str">
        <f t="shared" si="15"/>
        <v>水</v>
      </c>
      <c r="AQ18" s="167" t="str">
        <f t="shared" si="15"/>
        <v>木</v>
      </c>
      <c r="AR18" s="167" t="str">
        <f t="shared" si="15"/>
        <v>金</v>
      </c>
      <c r="AS18" s="167" t="str">
        <f t="shared" si="15"/>
        <v>土</v>
      </c>
      <c r="AT18" s="167" t="str">
        <f t="shared" si="15"/>
        <v>日</v>
      </c>
      <c r="AU18" s="167" t="str">
        <f t="shared" si="15"/>
        <v>月</v>
      </c>
      <c r="AV18" s="167" t="str">
        <f t="shared" si="15"/>
        <v>火</v>
      </c>
      <c r="AW18" s="167" t="str">
        <f t="shared" si="15"/>
        <v>水</v>
      </c>
      <c r="AX18" s="167" t="str">
        <f t="shared" si="15"/>
        <v>木</v>
      </c>
      <c r="AY18" s="167" t="str">
        <f t="shared" si="15"/>
        <v>金</v>
      </c>
      <c r="AZ18" s="167" t="str">
        <f t="shared" si="15"/>
        <v>土</v>
      </c>
      <c r="BA18" s="167" t="str">
        <f t="shared" si="15"/>
        <v>日</v>
      </c>
      <c r="BB18" s="167" t="str">
        <f t="shared" si="15"/>
        <v>月</v>
      </c>
      <c r="BC18" s="167" t="str">
        <f t="shared" si="15"/>
        <v>火</v>
      </c>
      <c r="BD18" s="167" t="str">
        <f t="shared" si="15"/>
        <v>水</v>
      </c>
      <c r="BE18" s="167" t="str">
        <f t="shared" si="15"/>
        <v>木</v>
      </c>
      <c r="BF18" s="167" t="str">
        <f t="shared" si="15"/>
        <v>金</v>
      </c>
      <c r="BG18" s="167" t="str">
        <f t="shared" si="15"/>
        <v>土</v>
      </c>
      <c r="BH18" s="167" t="str">
        <f t="shared" si="15"/>
        <v>日</v>
      </c>
      <c r="BI18" s="167" t="str">
        <f t="shared" si="15"/>
        <v>月</v>
      </c>
      <c r="BJ18" s="167" t="str">
        <f t="shared" si="15"/>
        <v>火</v>
      </c>
      <c r="BK18" s="167" t="str">
        <f t="shared" si="15"/>
        <v>水</v>
      </c>
      <c r="BL18" s="167" t="str">
        <f t="shared" si="15"/>
        <v>木</v>
      </c>
      <c r="BM18" s="167" t="str">
        <f t="shared" si="15"/>
        <v>金</v>
      </c>
      <c r="BN18" s="329"/>
      <c r="BO18" s="297"/>
      <c r="BP18" s="297"/>
      <c r="BQ18" s="297"/>
      <c r="BR18" s="298"/>
    </row>
    <row r="19" spans="2:70" ht="31.5" customHeight="1" thickBot="1" x14ac:dyDescent="0.2">
      <c r="B19" s="323" t="s">
        <v>3</v>
      </c>
      <c r="C19" s="324"/>
      <c r="D19" s="151"/>
      <c r="E19" s="120"/>
      <c r="F19" s="120"/>
      <c r="G19" s="120"/>
      <c r="H19" s="120"/>
      <c r="I19" s="120" t="s">
        <v>73</v>
      </c>
      <c r="J19" s="120" t="s">
        <v>73</v>
      </c>
      <c r="K19" s="120"/>
      <c r="L19" s="120"/>
      <c r="M19" s="120"/>
      <c r="N19" s="120"/>
      <c r="O19" s="120"/>
      <c r="P19" s="120" t="s">
        <v>73</v>
      </c>
      <c r="Q19" s="120" t="s">
        <v>73</v>
      </c>
      <c r="R19" s="120"/>
      <c r="S19" s="120"/>
      <c r="T19" s="120"/>
      <c r="U19" s="120"/>
      <c r="V19" s="120"/>
      <c r="W19" s="120" t="s">
        <v>73</v>
      </c>
      <c r="X19" s="120" t="s">
        <v>73</v>
      </c>
      <c r="Y19" s="120"/>
      <c r="Z19" s="120"/>
      <c r="AA19" s="120"/>
      <c r="AB19" s="120"/>
      <c r="AC19" s="120"/>
      <c r="AD19" s="120" t="s">
        <v>73</v>
      </c>
      <c r="AE19" s="120" t="s">
        <v>73</v>
      </c>
      <c r="AF19" s="120"/>
      <c r="AG19" s="120"/>
      <c r="AH19" s="135"/>
      <c r="AI19" s="212"/>
      <c r="AJ19" s="120"/>
      <c r="AK19" s="120"/>
      <c r="AL19" s="120" t="s">
        <v>73</v>
      </c>
      <c r="AM19" s="120" t="s">
        <v>73</v>
      </c>
      <c r="AN19" s="120"/>
      <c r="AO19" s="120"/>
      <c r="AP19" s="120"/>
      <c r="AQ19" s="120"/>
      <c r="AR19" s="120"/>
      <c r="AS19" s="120" t="s">
        <v>73</v>
      </c>
      <c r="AT19" s="120" t="s">
        <v>73</v>
      </c>
      <c r="AU19" s="120"/>
      <c r="AV19" s="120"/>
      <c r="AW19" s="120"/>
      <c r="AX19" s="120"/>
      <c r="AY19" s="120"/>
      <c r="AZ19" s="120" t="s">
        <v>73</v>
      </c>
      <c r="BA19" s="120" t="s">
        <v>73</v>
      </c>
      <c r="BB19" s="120"/>
      <c r="BC19" s="120"/>
      <c r="BD19" s="120"/>
      <c r="BE19" s="120"/>
      <c r="BF19" s="120"/>
      <c r="BG19" s="120" t="s">
        <v>73</v>
      </c>
      <c r="BH19" s="120" t="s">
        <v>73</v>
      </c>
      <c r="BI19" s="120"/>
      <c r="BJ19" s="185"/>
      <c r="BK19" s="185"/>
      <c r="BL19" s="120"/>
      <c r="BM19" s="135"/>
      <c r="BN19" s="377"/>
      <c r="BO19" s="378"/>
      <c r="BP19" s="378"/>
      <c r="BQ19" s="378"/>
      <c r="BR19" s="379"/>
    </row>
    <row r="20" spans="2:70" ht="15" customHeight="1" x14ac:dyDescent="0.15">
      <c r="B20" s="380" t="s">
        <v>89</v>
      </c>
      <c r="C20" s="381"/>
      <c r="D20" s="247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 t="s">
        <v>81</v>
      </c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86"/>
      <c r="AF20" s="231"/>
      <c r="AG20" s="231"/>
      <c r="AH20" s="233"/>
      <c r="AI20" s="397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 t="s">
        <v>34</v>
      </c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86"/>
      <c r="BK20" s="186"/>
      <c r="BL20" s="231"/>
      <c r="BM20" s="232"/>
      <c r="BN20" s="306"/>
      <c r="BO20" s="307"/>
      <c r="BP20" s="307"/>
      <c r="BQ20" s="307"/>
      <c r="BR20" s="308"/>
    </row>
    <row r="21" spans="2:70" ht="15" customHeight="1" x14ac:dyDescent="0.15">
      <c r="B21" s="368"/>
      <c r="C21" s="369"/>
      <c r="D21" s="15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187"/>
      <c r="AF21" s="72"/>
      <c r="AG21" s="72"/>
      <c r="AH21" s="136"/>
      <c r="AI21" s="213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187"/>
      <c r="BK21" s="187"/>
      <c r="BL21" s="72"/>
      <c r="BM21" s="187"/>
      <c r="BN21" s="370"/>
      <c r="BO21" s="371"/>
      <c r="BP21" s="371"/>
      <c r="BQ21" s="371"/>
      <c r="BR21" s="372"/>
    </row>
    <row r="22" spans="2:70" ht="15" customHeight="1" thickBot="1" x14ac:dyDescent="0.2">
      <c r="B22" s="373"/>
      <c r="C22" s="374"/>
      <c r="D22" s="158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88"/>
      <c r="AF22" s="156"/>
      <c r="AG22" s="156"/>
      <c r="AH22" s="157"/>
      <c r="AI22" s="214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88"/>
      <c r="BK22" s="188"/>
      <c r="BL22" s="156"/>
      <c r="BM22" s="157"/>
      <c r="BN22" s="224"/>
      <c r="BO22" s="61"/>
      <c r="BP22" s="61"/>
      <c r="BQ22" s="61"/>
      <c r="BR22" s="62"/>
    </row>
    <row r="23" spans="2:70" ht="15" customHeight="1" x14ac:dyDescent="0.15">
      <c r="B23" s="375" t="str">
        <f>B11</f>
        <v>休工日●</v>
      </c>
      <c r="C23" s="376"/>
      <c r="D23" s="154"/>
      <c r="E23" s="52"/>
      <c r="F23" s="52"/>
      <c r="G23" s="52"/>
      <c r="H23" s="52"/>
      <c r="I23" s="52" t="s">
        <v>33</v>
      </c>
      <c r="J23" s="52" t="s">
        <v>33</v>
      </c>
      <c r="K23" s="52"/>
      <c r="L23" s="52"/>
      <c r="M23" s="52"/>
      <c r="N23" s="52"/>
      <c r="O23" s="52"/>
      <c r="P23" s="52" t="s">
        <v>33</v>
      </c>
      <c r="Q23" s="52" t="s">
        <v>33</v>
      </c>
      <c r="R23" s="52"/>
      <c r="S23" s="52"/>
      <c r="T23" s="52"/>
      <c r="U23" s="52"/>
      <c r="V23" s="52"/>
      <c r="W23" s="52" t="s">
        <v>33</v>
      </c>
      <c r="X23" s="52" t="s">
        <v>33</v>
      </c>
      <c r="Y23" s="52"/>
      <c r="Z23" s="52"/>
      <c r="AA23" s="52"/>
      <c r="AB23" s="52"/>
      <c r="AC23" s="52"/>
      <c r="AD23" s="52" t="s">
        <v>33</v>
      </c>
      <c r="AE23" s="52" t="s">
        <v>33</v>
      </c>
      <c r="AF23" s="52"/>
      <c r="AG23" s="52"/>
      <c r="AH23" s="138"/>
      <c r="AI23" s="215"/>
      <c r="AJ23" s="52"/>
      <c r="AK23" s="52"/>
      <c r="AL23" s="52" t="s">
        <v>33</v>
      </c>
      <c r="AM23" s="52" t="s">
        <v>33</v>
      </c>
      <c r="AN23" s="52"/>
      <c r="AO23" s="52"/>
      <c r="AP23" s="52"/>
      <c r="AQ23" s="52"/>
      <c r="AR23" s="52"/>
      <c r="AS23" s="52" t="s">
        <v>33</v>
      </c>
      <c r="AT23" s="52" t="s">
        <v>33</v>
      </c>
      <c r="AU23" s="52"/>
      <c r="AV23" s="52"/>
      <c r="AW23" s="52"/>
      <c r="AX23" s="52"/>
      <c r="AY23" s="52"/>
      <c r="AZ23" s="52" t="s">
        <v>33</v>
      </c>
      <c r="BA23" s="52" t="s">
        <v>33</v>
      </c>
      <c r="BB23" s="52"/>
      <c r="BC23" s="52"/>
      <c r="BD23" s="52"/>
      <c r="BE23" s="52"/>
      <c r="BF23" s="52"/>
      <c r="BG23" s="52" t="s">
        <v>33</v>
      </c>
      <c r="BH23" s="52" t="s">
        <v>33</v>
      </c>
      <c r="BI23" s="52"/>
      <c r="BJ23" s="189"/>
      <c r="BK23" s="209"/>
      <c r="BL23" s="52"/>
      <c r="BM23" s="189"/>
      <c r="BN23" s="358">
        <f>COUNTIF(D23:BK23,"●")</f>
        <v>16</v>
      </c>
      <c r="BO23" s="359"/>
      <c r="BP23" s="359"/>
      <c r="BQ23" s="359"/>
      <c r="BR23" s="360"/>
    </row>
    <row r="24" spans="2:70" s="55" customFormat="1" ht="15" customHeight="1" thickBot="1" x14ac:dyDescent="0.2">
      <c r="B24" s="335" t="str">
        <f>B12</f>
        <v>対象外×</v>
      </c>
      <c r="C24" s="336"/>
      <c r="D24" s="159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90"/>
      <c r="AF24" s="118"/>
      <c r="AG24" s="118"/>
      <c r="AH24" s="139"/>
      <c r="AI24" s="216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90"/>
      <c r="BK24" s="190"/>
      <c r="BL24" s="217"/>
      <c r="BM24" s="223"/>
      <c r="BN24" s="382">
        <f>COUNTIF(D24:BK24,"×")+COUNTIF(D24:BK24,"△")</f>
        <v>0</v>
      </c>
      <c r="BO24" s="383"/>
      <c r="BP24" s="383"/>
      <c r="BQ24" s="383"/>
      <c r="BR24" s="384"/>
    </row>
    <row r="25" spans="2:70" ht="19.5" customHeight="1" thickBot="1" x14ac:dyDescent="0.2">
      <c r="B25" s="313"/>
      <c r="C25" s="314"/>
      <c r="D25" s="320" t="s">
        <v>30</v>
      </c>
      <c r="E25" s="321"/>
      <c r="F25" s="321"/>
      <c r="G25" s="322"/>
      <c r="H25" s="268">
        <f>IF(MONTH(AP3)=D16,AP3-D17+1,DAY(EOMONTH(D17,0)))</f>
        <v>30</v>
      </c>
      <c r="I25" s="269"/>
      <c r="J25" s="270" t="s">
        <v>52</v>
      </c>
      <c r="K25" s="271"/>
      <c r="L25" s="271"/>
      <c r="M25" s="271"/>
      <c r="N25" s="272">
        <f>COUNTIF(D24:AH24,"×")</f>
        <v>0</v>
      </c>
      <c r="O25" s="273"/>
      <c r="P25" s="366" t="s">
        <v>53</v>
      </c>
      <c r="Q25" s="367"/>
      <c r="R25" s="367"/>
      <c r="S25" s="367"/>
      <c r="T25" s="274">
        <f>H25-N25</f>
        <v>30</v>
      </c>
      <c r="U25" s="275"/>
      <c r="V25" s="277" t="str">
        <f>V13</f>
        <v>土日数</v>
      </c>
      <c r="W25" s="278"/>
      <c r="X25" s="278"/>
      <c r="Y25" s="278"/>
      <c r="Z25" s="398">
        <v>8</v>
      </c>
      <c r="AA25" s="399"/>
      <c r="AB25" s="361" t="s">
        <v>54</v>
      </c>
      <c r="AC25" s="361"/>
      <c r="AD25" s="361"/>
      <c r="AE25" s="362"/>
      <c r="AF25" s="363">
        <f>COUNTIF(D23:AH23,"●")</f>
        <v>8</v>
      </c>
      <c r="AG25" s="364"/>
      <c r="AH25" s="365"/>
      <c r="AI25" s="320" t="s">
        <v>30</v>
      </c>
      <c r="AJ25" s="321"/>
      <c r="AK25" s="321"/>
      <c r="AL25" s="322"/>
      <c r="AM25" s="268">
        <f>IF(MONTH(AP3)=AI16,AP3-AI17+1,DAY(EOMONTH(AI17,0)))</f>
        <v>31</v>
      </c>
      <c r="AN25" s="269"/>
      <c r="AO25" s="270" t="s">
        <v>52</v>
      </c>
      <c r="AP25" s="271"/>
      <c r="AQ25" s="271"/>
      <c r="AR25" s="271"/>
      <c r="AS25" s="272">
        <f>COUNTIF(AI24:BM24,"×")</f>
        <v>0</v>
      </c>
      <c r="AT25" s="273"/>
      <c r="AU25" s="366" t="s">
        <v>53</v>
      </c>
      <c r="AV25" s="367"/>
      <c r="AW25" s="367"/>
      <c r="AX25" s="367"/>
      <c r="AY25" s="274">
        <f>AM25-AS25</f>
        <v>31</v>
      </c>
      <c r="AZ25" s="275"/>
      <c r="BA25" s="277" t="str">
        <f>V13</f>
        <v>土日数</v>
      </c>
      <c r="BB25" s="278"/>
      <c r="BC25" s="278"/>
      <c r="BD25" s="278"/>
      <c r="BE25" s="398">
        <v>8</v>
      </c>
      <c r="BF25" s="399"/>
      <c r="BG25" s="361" t="s">
        <v>54</v>
      </c>
      <c r="BH25" s="361"/>
      <c r="BI25" s="361"/>
      <c r="BJ25" s="362"/>
      <c r="BK25" s="363">
        <f>COUNTIF(AI23:BM23,"●")</f>
        <v>8</v>
      </c>
      <c r="BL25" s="364"/>
      <c r="BM25" s="365"/>
      <c r="BN25" s="161"/>
      <c r="BO25" s="84"/>
      <c r="BP25" s="84"/>
      <c r="BQ25" s="84"/>
      <c r="BR25" s="84"/>
    </row>
    <row r="26" spans="2:70" ht="19.5" customHeight="1" thickBot="1" x14ac:dyDescent="0.2">
      <c r="B26" s="315"/>
      <c r="C26" s="316"/>
      <c r="D26" s="279" t="s">
        <v>47</v>
      </c>
      <c r="E26" s="280"/>
      <c r="F26" s="280"/>
      <c r="G26" s="281"/>
      <c r="H26" s="244">
        <f>AF25</f>
        <v>8</v>
      </c>
      <c r="I26" s="240" t="s">
        <v>48</v>
      </c>
      <c r="J26" s="245">
        <f>T25</f>
        <v>30</v>
      </c>
      <c r="K26" s="175" t="s">
        <v>49</v>
      </c>
      <c r="L26" s="282">
        <f>H26/J26*100</f>
        <v>26.666666666666668</v>
      </c>
      <c r="M26" s="282"/>
      <c r="N26" s="175" t="s">
        <v>50</v>
      </c>
      <c r="O26" s="283" t="str">
        <f>IF(L26&gt;28.5,"OK",IF(L26=28.5,"OK",IF(L26&lt;28.5,"NG")))</f>
        <v>NG</v>
      </c>
      <c r="P26" s="284"/>
      <c r="Q26" s="285"/>
      <c r="R26" s="286" t="s">
        <v>51</v>
      </c>
      <c r="S26" s="287"/>
      <c r="T26" s="287"/>
      <c r="U26" s="288"/>
      <c r="V26" s="243">
        <f>AF25</f>
        <v>8</v>
      </c>
      <c r="W26" s="241" t="s">
        <v>48</v>
      </c>
      <c r="X26" s="246">
        <f>Z25</f>
        <v>8</v>
      </c>
      <c r="Y26" s="242" t="s">
        <v>49</v>
      </c>
      <c r="Z26" s="289">
        <f>V26/X26*100</f>
        <v>100</v>
      </c>
      <c r="AA26" s="289"/>
      <c r="AB26" s="239" t="s">
        <v>50</v>
      </c>
      <c r="AC26" s="290" t="str">
        <f>IF(Z26&gt;100,"OK",IF(Z26=100,"OK",IF(Z26&lt;100,"NG")))</f>
        <v>OK</v>
      </c>
      <c r="AD26" s="291"/>
      <c r="AE26" s="292"/>
      <c r="AF26" s="317" t="str">
        <f>IF(OR(L26&gt;=28.5,Z26&gt;=100),"OK","NG")</f>
        <v>OK</v>
      </c>
      <c r="AG26" s="318"/>
      <c r="AH26" s="319"/>
      <c r="AI26" s="279" t="s">
        <v>47</v>
      </c>
      <c r="AJ26" s="280"/>
      <c r="AK26" s="280"/>
      <c r="AL26" s="281"/>
      <c r="AM26" s="244">
        <f>BK25</f>
        <v>8</v>
      </c>
      <c r="AN26" s="240" t="s">
        <v>48</v>
      </c>
      <c r="AO26" s="245">
        <f>AY25</f>
        <v>31</v>
      </c>
      <c r="AP26" s="175" t="s">
        <v>49</v>
      </c>
      <c r="AQ26" s="282">
        <f>AM26/AO26*100</f>
        <v>25.806451612903224</v>
      </c>
      <c r="AR26" s="282"/>
      <c r="AS26" s="175" t="s">
        <v>50</v>
      </c>
      <c r="AT26" s="283" t="str">
        <f>IF(AQ26&gt;28.5,"OK",IF(AQ26=28.5,"OK",IF(AQ26&lt;28.5,"NG")))</f>
        <v>NG</v>
      </c>
      <c r="AU26" s="284"/>
      <c r="AV26" s="285"/>
      <c r="AW26" s="286" t="s">
        <v>51</v>
      </c>
      <c r="AX26" s="287"/>
      <c r="AY26" s="287"/>
      <c r="AZ26" s="288"/>
      <c r="BA26" s="243">
        <f>BK25</f>
        <v>8</v>
      </c>
      <c r="BB26" s="241" t="s">
        <v>48</v>
      </c>
      <c r="BC26" s="246">
        <f>BE25</f>
        <v>8</v>
      </c>
      <c r="BD26" s="242" t="s">
        <v>49</v>
      </c>
      <c r="BE26" s="289">
        <f>BA26/BC26*100</f>
        <v>100</v>
      </c>
      <c r="BF26" s="289"/>
      <c r="BG26" s="239" t="s">
        <v>50</v>
      </c>
      <c r="BH26" s="290" t="str">
        <f>IF(BE26&gt;100,"OK",IF(BE26=100,"OK",IF(BE26&lt;100,"NG")))</f>
        <v>OK</v>
      </c>
      <c r="BI26" s="291"/>
      <c r="BJ26" s="292"/>
      <c r="BK26" s="317" t="str">
        <f>IF(OR(AQ26&gt;=28.5,BE26&gt;=100),"OK","NG")</f>
        <v>OK</v>
      </c>
      <c r="BL26" s="318"/>
      <c r="BM26" s="319"/>
      <c r="BN26" s="162"/>
      <c r="BO26" s="142"/>
      <c r="BP26" s="142"/>
      <c r="BQ26" s="142"/>
      <c r="BR26" s="142"/>
    </row>
    <row r="27" spans="2:70" ht="12" customHeight="1" thickBot="1" x14ac:dyDescent="0.2">
      <c r="B27" s="22"/>
      <c r="C27" s="23"/>
      <c r="D27" s="24"/>
      <c r="E27" s="29"/>
      <c r="F27" s="6"/>
      <c r="G27" s="30"/>
      <c r="H27" s="31"/>
      <c r="I27" s="32"/>
      <c r="J27" s="6"/>
      <c r="K27" s="37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8"/>
    </row>
    <row r="28" spans="2:70" ht="17.25" customHeight="1" x14ac:dyDescent="0.15">
      <c r="B28" s="311" t="s">
        <v>0</v>
      </c>
      <c r="C28" s="312"/>
      <c r="D28" s="257">
        <f>MONTH(EDATE(AE3,4))</f>
        <v>11</v>
      </c>
      <c r="E28" s="149" t="s">
        <v>37</v>
      </c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76"/>
      <c r="AF28" s="169"/>
      <c r="AG28" s="169"/>
      <c r="AH28" s="169"/>
      <c r="AI28" s="256">
        <f>MONTH(EDATE(AE3,5))</f>
        <v>12</v>
      </c>
      <c r="AJ28" s="149" t="s">
        <v>37</v>
      </c>
      <c r="AK28" s="124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4"/>
      <c r="BB28" s="124"/>
      <c r="BC28" s="124"/>
      <c r="BD28" s="124"/>
      <c r="BE28" s="124"/>
      <c r="BF28" s="124"/>
      <c r="BG28" s="124"/>
      <c r="BH28" s="124"/>
      <c r="BI28" s="124"/>
      <c r="BJ28" s="170"/>
      <c r="BK28" s="176"/>
      <c r="BL28" s="169"/>
      <c r="BM28" s="174"/>
      <c r="BN28" s="293" t="s">
        <v>1</v>
      </c>
      <c r="BO28" s="293"/>
      <c r="BP28" s="293"/>
      <c r="BQ28" s="293"/>
      <c r="BR28" s="294"/>
    </row>
    <row r="29" spans="2:70" ht="15" customHeight="1" x14ac:dyDescent="0.15">
      <c r="B29" s="333"/>
      <c r="C29" s="334"/>
      <c r="D29" s="150">
        <f>DATE(YEAR(AE3),MONTH(AE3)+4,1)</f>
        <v>45962</v>
      </c>
      <c r="E29" s="114">
        <f>DATE(YEAR(D29),MONTH(D29),DAY(D29)+1)</f>
        <v>45963</v>
      </c>
      <c r="F29" s="114">
        <f t="shared" ref="F29:BK29" si="16">DATE(YEAR(E29),MONTH(E29),DAY(E29)+1)</f>
        <v>45964</v>
      </c>
      <c r="G29" s="114">
        <f t="shared" si="16"/>
        <v>45965</v>
      </c>
      <c r="H29" s="114">
        <f t="shared" si="16"/>
        <v>45966</v>
      </c>
      <c r="I29" s="114">
        <f t="shared" si="16"/>
        <v>45967</v>
      </c>
      <c r="J29" s="114">
        <f t="shared" si="16"/>
        <v>45968</v>
      </c>
      <c r="K29" s="114">
        <f t="shared" si="16"/>
        <v>45969</v>
      </c>
      <c r="L29" s="114">
        <f t="shared" si="16"/>
        <v>45970</v>
      </c>
      <c r="M29" s="114">
        <f t="shared" si="16"/>
        <v>45971</v>
      </c>
      <c r="N29" s="114">
        <f t="shared" si="16"/>
        <v>45972</v>
      </c>
      <c r="O29" s="114">
        <f t="shared" si="16"/>
        <v>45973</v>
      </c>
      <c r="P29" s="114">
        <f t="shared" si="16"/>
        <v>45974</v>
      </c>
      <c r="Q29" s="114">
        <f t="shared" si="16"/>
        <v>45975</v>
      </c>
      <c r="R29" s="114">
        <f t="shared" si="16"/>
        <v>45976</v>
      </c>
      <c r="S29" s="114">
        <f t="shared" si="16"/>
        <v>45977</v>
      </c>
      <c r="T29" s="114">
        <f t="shared" si="16"/>
        <v>45978</v>
      </c>
      <c r="U29" s="114">
        <f t="shared" si="16"/>
        <v>45979</v>
      </c>
      <c r="V29" s="114">
        <f t="shared" si="16"/>
        <v>45980</v>
      </c>
      <c r="W29" s="114">
        <f t="shared" si="16"/>
        <v>45981</v>
      </c>
      <c r="X29" s="114">
        <f t="shared" si="16"/>
        <v>45982</v>
      </c>
      <c r="Y29" s="114">
        <f t="shared" si="16"/>
        <v>45983</v>
      </c>
      <c r="Z29" s="114">
        <f t="shared" si="16"/>
        <v>45984</v>
      </c>
      <c r="AA29" s="114">
        <f t="shared" si="16"/>
        <v>45985</v>
      </c>
      <c r="AB29" s="114">
        <f t="shared" si="16"/>
        <v>45986</v>
      </c>
      <c r="AC29" s="114">
        <f t="shared" si="16"/>
        <v>45987</v>
      </c>
      <c r="AD29" s="114">
        <f t="shared" si="16"/>
        <v>45988</v>
      </c>
      <c r="AE29" s="183">
        <f t="shared" si="16"/>
        <v>45989</v>
      </c>
      <c r="AF29" s="114">
        <f t="shared" ref="AF29" si="17">DATE(YEAR(AE29),MONTH(AE29),DAY(AE29)+1)</f>
        <v>45990</v>
      </c>
      <c r="AG29" s="114">
        <f t="shared" ref="AG29" si="18">DATE(YEAR(AF29),MONTH(AF29),DAY(AF29)+1)</f>
        <v>45991</v>
      </c>
      <c r="AH29" s="134">
        <f t="shared" ref="AH29" si="19">DATE(YEAR(AG29),MONTH(AG29),DAY(AG29)+1)</f>
        <v>45992</v>
      </c>
      <c r="AI29" s="210">
        <f>DATE(YEAR(AE3),MONTH(AE3)+5,1)</f>
        <v>45992</v>
      </c>
      <c r="AJ29" s="114">
        <f t="shared" si="16"/>
        <v>45993</v>
      </c>
      <c r="AK29" s="114">
        <f t="shared" si="16"/>
        <v>45994</v>
      </c>
      <c r="AL29" s="114">
        <f t="shared" si="16"/>
        <v>45995</v>
      </c>
      <c r="AM29" s="114">
        <f t="shared" si="16"/>
        <v>45996</v>
      </c>
      <c r="AN29" s="114">
        <f t="shared" si="16"/>
        <v>45997</v>
      </c>
      <c r="AO29" s="114">
        <f t="shared" si="16"/>
        <v>45998</v>
      </c>
      <c r="AP29" s="114">
        <f t="shared" si="16"/>
        <v>45999</v>
      </c>
      <c r="AQ29" s="114">
        <f t="shared" si="16"/>
        <v>46000</v>
      </c>
      <c r="AR29" s="114">
        <f t="shared" si="16"/>
        <v>46001</v>
      </c>
      <c r="AS29" s="114">
        <f t="shared" si="16"/>
        <v>46002</v>
      </c>
      <c r="AT29" s="114">
        <f t="shared" si="16"/>
        <v>46003</v>
      </c>
      <c r="AU29" s="114">
        <f t="shared" si="16"/>
        <v>46004</v>
      </c>
      <c r="AV29" s="114">
        <f t="shared" si="16"/>
        <v>46005</v>
      </c>
      <c r="AW29" s="114">
        <f t="shared" si="16"/>
        <v>46006</v>
      </c>
      <c r="AX29" s="114">
        <f t="shared" si="16"/>
        <v>46007</v>
      </c>
      <c r="AY29" s="114">
        <f t="shared" si="16"/>
        <v>46008</v>
      </c>
      <c r="AZ29" s="114">
        <f t="shared" si="16"/>
        <v>46009</v>
      </c>
      <c r="BA29" s="114">
        <f t="shared" si="16"/>
        <v>46010</v>
      </c>
      <c r="BB29" s="114">
        <f t="shared" si="16"/>
        <v>46011</v>
      </c>
      <c r="BC29" s="114">
        <f t="shared" si="16"/>
        <v>46012</v>
      </c>
      <c r="BD29" s="114">
        <f t="shared" si="16"/>
        <v>46013</v>
      </c>
      <c r="BE29" s="114">
        <f t="shared" si="16"/>
        <v>46014</v>
      </c>
      <c r="BF29" s="114">
        <f t="shared" si="16"/>
        <v>46015</v>
      </c>
      <c r="BG29" s="114">
        <f t="shared" si="16"/>
        <v>46016</v>
      </c>
      <c r="BH29" s="114">
        <f t="shared" si="16"/>
        <v>46017</v>
      </c>
      <c r="BI29" s="114">
        <f t="shared" ref="BI29" si="20">DATE(YEAR(BH29),MONTH(BH29),DAY(BH29)+1)</f>
        <v>46018</v>
      </c>
      <c r="BJ29" s="114">
        <f t="shared" ref="BJ29" si="21">DATE(YEAR(BI29),MONTH(BI29),DAY(BI29)+1)</f>
        <v>46019</v>
      </c>
      <c r="BK29" s="114">
        <f t="shared" si="16"/>
        <v>46020</v>
      </c>
      <c r="BL29" s="114">
        <f t="shared" ref="BL29" si="22">DATE(YEAR(BK29),MONTH(BK29),DAY(BK29)+1)</f>
        <v>46021</v>
      </c>
      <c r="BM29" s="134">
        <f>IF(BL29="","",IF(DAY(BL29+1)=1,"",BL29+1))</f>
        <v>46022</v>
      </c>
      <c r="BN29" s="295"/>
      <c r="BO29" s="295"/>
      <c r="BP29" s="295"/>
      <c r="BQ29" s="295"/>
      <c r="BR29" s="296"/>
    </row>
    <row r="30" spans="2:70" ht="15" customHeight="1" thickBot="1" x14ac:dyDescent="0.2">
      <c r="B30" s="335"/>
      <c r="C30" s="336"/>
      <c r="D30" s="166" t="str">
        <f>TEXT(D29,"aaa")</f>
        <v>土</v>
      </c>
      <c r="E30" s="167" t="str">
        <f t="shared" ref="E30:BM30" si="23">TEXT(E29,"aaa")</f>
        <v>日</v>
      </c>
      <c r="F30" s="167" t="str">
        <f t="shared" si="23"/>
        <v>月</v>
      </c>
      <c r="G30" s="167" t="str">
        <f t="shared" si="23"/>
        <v>火</v>
      </c>
      <c r="H30" s="167" t="str">
        <f t="shared" si="23"/>
        <v>水</v>
      </c>
      <c r="I30" s="167" t="str">
        <f t="shared" si="23"/>
        <v>木</v>
      </c>
      <c r="J30" s="167" t="str">
        <f t="shared" si="23"/>
        <v>金</v>
      </c>
      <c r="K30" s="167" t="str">
        <f t="shared" si="23"/>
        <v>土</v>
      </c>
      <c r="L30" s="167" t="str">
        <f t="shared" si="23"/>
        <v>日</v>
      </c>
      <c r="M30" s="167" t="str">
        <f t="shared" si="23"/>
        <v>月</v>
      </c>
      <c r="N30" s="167" t="str">
        <f t="shared" si="23"/>
        <v>火</v>
      </c>
      <c r="O30" s="167" t="str">
        <f t="shared" si="23"/>
        <v>水</v>
      </c>
      <c r="P30" s="167" t="str">
        <f t="shared" si="23"/>
        <v>木</v>
      </c>
      <c r="Q30" s="167" t="str">
        <f t="shared" si="23"/>
        <v>金</v>
      </c>
      <c r="R30" s="167" t="str">
        <f t="shared" si="23"/>
        <v>土</v>
      </c>
      <c r="S30" s="167" t="str">
        <f t="shared" si="23"/>
        <v>日</v>
      </c>
      <c r="T30" s="167" t="str">
        <f t="shared" si="23"/>
        <v>月</v>
      </c>
      <c r="U30" s="167" t="str">
        <f t="shared" si="23"/>
        <v>火</v>
      </c>
      <c r="V30" s="167" t="str">
        <f t="shared" si="23"/>
        <v>水</v>
      </c>
      <c r="W30" s="167" t="str">
        <f t="shared" si="23"/>
        <v>木</v>
      </c>
      <c r="X30" s="167" t="str">
        <f t="shared" si="23"/>
        <v>金</v>
      </c>
      <c r="Y30" s="167" t="str">
        <f t="shared" si="23"/>
        <v>土</v>
      </c>
      <c r="Z30" s="167" t="str">
        <f t="shared" si="23"/>
        <v>日</v>
      </c>
      <c r="AA30" s="167" t="str">
        <f t="shared" si="23"/>
        <v>月</v>
      </c>
      <c r="AB30" s="167" t="str">
        <f t="shared" si="23"/>
        <v>火</v>
      </c>
      <c r="AC30" s="167" t="str">
        <f t="shared" si="23"/>
        <v>水</v>
      </c>
      <c r="AD30" s="167" t="str">
        <f t="shared" si="23"/>
        <v>木</v>
      </c>
      <c r="AE30" s="184" t="str">
        <f t="shared" si="23"/>
        <v>金</v>
      </c>
      <c r="AF30" s="225" t="str">
        <f t="shared" si="23"/>
        <v>土</v>
      </c>
      <c r="AG30" s="225" t="str">
        <f t="shared" si="23"/>
        <v>日</v>
      </c>
      <c r="AH30" s="226" t="str">
        <f t="shared" si="23"/>
        <v>月</v>
      </c>
      <c r="AI30" s="211" t="str">
        <f t="shared" si="23"/>
        <v>月</v>
      </c>
      <c r="AJ30" s="167" t="str">
        <f t="shared" si="23"/>
        <v>火</v>
      </c>
      <c r="AK30" s="167" t="str">
        <f t="shared" si="23"/>
        <v>水</v>
      </c>
      <c r="AL30" s="167" t="str">
        <f t="shared" si="23"/>
        <v>木</v>
      </c>
      <c r="AM30" s="167" t="str">
        <f t="shared" si="23"/>
        <v>金</v>
      </c>
      <c r="AN30" s="167" t="str">
        <f t="shared" si="23"/>
        <v>土</v>
      </c>
      <c r="AO30" s="167" t="str">
        <f t="shared" si="23"/>
        <v>日</v>
      </c>
      <c r="AP30" s="167" t="str">
        <f t="shared" si="23"/>
        <v>月</v>
      </c>
      <c r="AQ30" s="167" t="str">
        <f t="shared" si="23"/>
        <v>火</v>
      </c>
      <c r="AR30" s="167" t="str">
        <f t="shared" si="23"/>
        <v>水</v>
      </c>
      <c r="AS30" s="167" t="str">
        <f t="shared" si="23"/>
        <v>木</v>
      </c>
      <c r="AT30" s="167" t="str">
        <f t="shared" si="23"/>
        <v>金</v>
      </c>
      <c r="AU30" s="167" t="str">
        <f t="shared" si="23"/>
        <v>土</v>
      </c>
      <c r="AV30" s="167" t="str">
        <f t="shared" si="23"/>
        <v>日</v>
      </c>
      <c r="AW30" s="167" t="str">
        <f t="shared" si="23"/>
        <v>月</v>
      </c>
      <c r="AX30" s="167" t="str">
        <f t="shared" si="23"/>
        <v>火</v>
      </c>
      <c r="AY30" s="167" t="str">
        <f t="shared" si="23"/>
        <v>水</v>
      </c>
      <c r="AZ30" s="167" t="str">
        <f t="shared" si="23"/>
        <v>木</v>
      </c>
      <c r="BA30" s="167" t="str">
        <f t="shared" si="23"/>
        <v>金</v>
      </c>
      <c r="BB30" s="167" t="str">
        <f t="shared" si="23"/>
        <v>土</v>
      </c>
      <c r="BC30" s="167" t="str">
        <f t="shared" si="23"/>
        <v>日</v>
      </c>
      <c r="BD30" s="167" t="str">
        <f t="shared" si="23"/>
        <v>月</v>
      </c>
      <c r="BE30" s="167" t="str">
        <f t="shared" si="23"/>
        <v>火</v>
      </c>
      <c r="BF30" s="167" t="str">
        <f t="shared" si="23"/>
        <v>水</v>
      </c>
      <c r="BG30" s="167" t="str">
        <f t="shared" si="23"/>
        <v>木</v>
      </c>
      <c r="BH30" s="167" t="str">
        <f t="shared" si="23"/>
        <v>金</v>
      </c>
      <c r="BI30" s="167" t="str">
        <f t="shared" si="23"/>
        <v>土</v>
      </c>
      <c r="BJ30" s="167" t="str">
        <f t="shared" si="23"/>
        <v>日</v>
      </c>
      <c r="BK30" s="167" t="str">
        <f t="shared" si="23"/>
        <v>月</v>
      </c>
      <c r="BL30" s="225" t="str">
        <f t="shared" si="23"/>
        <v>火</v>
      </c>
      <c r="BM30" s="226" t="str">
        <f t="shared" si="23"/>
        <v>水</v>
      </c>
      <c r="BN30" s="297"/>
      <c r="BO30" s="297"/>
      <c r="BP30" s="297"/>
      <c r="BQ30" s="297"/>
      <c r="BR30" s="298"/>
    </row>
    <row r="31" spans="2:70" ht="31.5" customHeight="1" thickBot="1" x14ac:dyDescent="0.2">
      <c r="B31" s="323" t="s">
        <v>3</v>
      </c>
      <c r="C31" s="324"/>
      <c r="D31" s="400" t="s">
        <v>73</v>
      </c>
      <c r="E31" s="120" t="s">
        <v>73</v>
      </c>
      <c r="F31" s="120"/>
      <c r="G31" s="120"/>
      <c r="H31" s="120"/>
      <c r="I31" s="120"/>
      <c r="J31" s="120"/>
      <c r="K31" s="120" t="s">
        <v>73</v>
      </c>
      <c r="L31" s="120" t="s">
        <v>73</v>
      </c>
      <c r="M31" s="120"/>
      <c r="N31" s="120"/>
      <c r="O31" s="120"/>
      <c r="P31" s="120"/>
      <c r="Q31" s="120"/>
      <c r="R31" s="120" t="s">
        <v>73</v>
      </c>
      <c r="S31" s="120" t="s">
        <v>73</v>
      </c>
      <c r="T31" s="120"/>
      <c r="U31" s="120"/>
      <c r="V31" s="120"/>
      <c r="W31" s="120"/>
      <c r="X31" s="120"/>
      <c r="Y31" s="120" t="s">
        <v>73</v>
      </c>
      <c r="Z31" s="120" t="s">
        <v>73</v>
      </c>
      <c r="AA31" s="120"/>
      <c r="AB31" s="120"/>
      <c r="AC31" s="120"/>
      <c r="AD31" s="120"/>
      <c r="AE31" s="185"/>
      <c r="AF31" s="120" t="s">
        <v>73</v>
      </c>
      <c r="AG31" s="120" t="s">
        <v>73</v>
      </c>
      <c r="AH31" s="135"/>
      <c r="AI31" s="212"/>
      <c r="AJ31" s="120"/>
      <c r="AK31" s="120"/>
      <c r="AL31" s="120"/>
      <c r="AM31" s="120"/>
      <c r="AN31" s="120" t="s">
        <v>73</v>
      </c>
      <c r="AO31" s="120" t="s">
        <v>73</v>
      </c>
      <c r="AP31" s="120"/>
      <c r="AQ31" s="120"/>
      <c r="AR31" s="120"/>
      <c r="AS31" s="120"/>
      <c r="AT31" s="120"/>
      <c r="AU31" s="120" t="s">
        <v>73</v>
      </c>
      <c r="AV31" s="120" t="s">
        <v>73</v>
      </c>
      <c r="AW31" s="120"/>
      <c r="AX31" s="120"/>
      <c r="AY31" s="120"/>
      <c r="AZ31" s="120"/>
      <c r="BA31" s="120"/>
      <c r="BB31" s="120" t="s">
        <v>73</v>
      </c>
      <c r="BC31" s="120" t="s">
        <v>73</v>
      </c>
      <c r="BD31" s="120"/>
      <c r="BE31" s="120"/>
      <c r="BF31" s="120"/>
      <c r="BG31" s="120"/>
      <c r="BH31" s="120"/>
      <c r="BI31" s="120"/>
      <c r="BJ31" s="185"/>
      <c r="BK31" s="185"/>
      <c r="BL31" s="120" t="s">
        <v>44</v>
      </c>
      <c r="BM31" s="135"/>
      <c r="BN31" s="378"/>
      <c r="BO31" s="378"/>
      <c r="BP31" s="378"/>
      <c r="BQ31" s="378"/>
      <c r="BR31" s="379"/>
    </row>
    <row r="32" spans="2:70" ht="15" customHeight="1" x14ac:dyDescent="0.15">
      <c r="B32" s="325" t="s">
        <v>88</v>
      </c>
      <c r="C32" s="326"/>
      <c r="D32" s="247"/>
      <c r="E32" s="121" t="s">
        <v>34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 t="s">
        <v>81</v>
      </c>
      <c r="Y32" s="121"/>
      <c r="Z32" s="121"/>
      <c r="AA32" s="121"/>
      <c r="AB32" s="121"/>
      <c r="AC32" s="121"/>
      <c r="AD32" s="121"/>
      <c r="AE32" s="186"/>
      <c r="AF32" s="231"/>
      <c r="AG32" s="231"/>
      <c r="AH32" s="233"/>
      <c r="AI32" s="397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86"/>
      <c r="BK32" s="186"/>
      <c r="BL32" s="231"/>
      <c r="BM32" s="233"/>
      <c r="BN32" s="307"/>
      <c r="BO32" s="307"/>
      <c r="BP32" s="307"/>
      <c r="BQ32" s="307"/>
      <c r="BR32" s="308"/>
    </row>
    <row r="33" spans="2:73" ht="15" customHeight="1" x14ac:dyDescent="0.15">
      <c r="B33" s="354"/>
      <c r="C33" s="355"/>
      <c r="D33" s="15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187"/>
      <c r="AF33" s="72"/>
      <c r="AG33" s="72"/>
      <c r="AH33" s="136"/>
      <c r="AI33" s="213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187"/>
      <c r="BK33" s="187"/>
      <c r="BL33" s="72"/>
      <c r="BM33" s="136"/>
      <c r="BN33" s="371"/>
      <c r="BO33" s="371"/>
      <c r="BP33" s="371"/>
      <c r="BQ33" s="371"/>
      <c r="BR33" s="372"/>
    </row>
    <row r="34" spans="2:73" ht="15" customHeight="1" thickBot="1" x14ac:dyDescent="0.2">
      <c r="B34" s="385"/>
      <c r="C34" s="386"/>
      <c r="D34" s="153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191"/>
      <c r="AF34" s="234"/>
      <c r="AG34" s="234"/>
      <c r="AH34" s="235"/>
      <c r="AI34" s="227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191"/>
      <c r="BK34" s="191"/>
      <c r="BL34" s="71"/>
      <c r="BM34" s="137"/>
      <c r="BN34" s="58"/>
      <c r="BO34" s="59"/>
      <c r="BP34" s="59"/>
      <c r="BQ34" s="59"/>
      <c r="BR34" s="60"/>
    </row>
    <row r="35" spans="2:73" ht="15" customHeight="1" x14ac:dyDescent="0.15">
      <c r="B35" s="356" t="str">
        <f>B23</f>
        <v>休工日●</v>
      </c>
      <c r="C35" s="357"/>
      <c r="D35" s="154" t="s">
        <v>33</v>
      </c>
      <c r="E35" s="52"/>
      <c r="F35" s="52"/>
      <c r="G35" s="52"/>
      <c r="H35" s="52"/>
      <c r="I35" s="52"/>
      <c r="J35" s="52"/>
      <c r="K35" s="52" t="s">
        <v>33</v>
      </c>
      <c r="L35" s="52" t="s">
        <v>33</v>
      </c>
      <c r="M35" s="52"/>
      <c r="N35" s="52"/>
      <c r="O35" s="52"/>
      <c r="P35" s="52"/>
      <c r="Q35" s="52"/>
      <c r="R35" s="52" t="s">
        <v>33</v>
      </c>
      <c r="S35" s="52" t="s">
        <v>33</v>
      </c>
      <c r="T35" s="52"/>
      <c r="U35" s="52"/>
      <c r="V35" s="52"/>
      <c r="W35" s="52"/>
      <c r="X35" s="52" t="s">
        <v>33</v>
      </c>
      <c r="Y35" s="52" t="s">
        <v>33</v>
      </c>
      <c r="Z35" s="52" t="s">
        <v>33</v>
      </c>
      <c r="AA35" s="52"/>
      <c r="AB35" s="52"/>
      <c r="AC35" s="52"/>
      <c r="AD35" s="52"/>
      <c r="AE35" s="52"/>
      <c r="AF35" s="236" t="s">
        <v>33</v>
      </c>
      <c r="AG35" s="236" t="s">
        <v>33</v>
      </c>
      <c r="AH35" s="160"/>
      <c r="AI35" s="215"/>
      <c r="AJ35" s="52"/>
      <c r="AK35" s="52"/>
      <c r="AL35" s="52"/>
      <c r="AM35" s="52"/>
      <c r="AN35" s="52" t="s">
        <v>33</v>
      </c>
      <c r="AO35" s="52" t="s">
        <v>33</v>
      </c>
      <c r="AP35" s="52"/>
      <c r="AQ35" s="52"/>
      <c r="AR35" s="52"/>
      <c r="AS35" s="52"/>
      <c r="AT35" s="52"/>
      <c r="AU35" s="52" t="s">
        <v>33</v>
      </c>
      <c r="AV35" s="52" t="s">
        <v>33</v>
      </c>
      <c r="AW35" s="52"/>
      <c r="AX35" s="52"/>
      <c r="AY35" s="52"/>
      <c r="AZ35" s="52"/>
      <c r="BA35" s="52"/>
      <c r="BB35" s="52" t="s">
        <v>33</v>
      </c>
      <c r="BC35" s="52" t="s">
        <v>33</v>
      </c>
      <c r="BD35" s="52"/>
      <c r="BE35" s="52"/>
      <c r="BF35" s="52"/>
      <c r="BG35" s="52"/>
      <c r="BH35" s="52"/>
      <c r="BI35" s="52"/>
      <c r="BJ35" s="189"/>
      <c r="BK35" s="189"/>
      <c r="BL35" s="52"/>
      <c r="BM35" s="138"/>
      <c r="BN35" s="387">
        <f>COUNTIF(D35:BK35,"●")</f>
        <v>16</v>
      </c>
      <c r="BO35" s="387"/>
      <c r="BP35" s="387"/>
      <c r="BQ35" s="387"/>
      <c r="BR35" s="388"/>
    </row>
    <row r="36" spans="2:73" s="55" customFormat="1" ht="15" customHeight="1" thickBot="1" x14ac:dyDescent="0.2">
      <c r="B36" s="335" t="str">
        <f>B24</f>
        <v>対象外×</v>
      </c>
      <c r="C36" s="336"/>
      <c r="D36" s="172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92"/>
      <c r="AF36" s="229"/>
      <c r="AG36" s="229"/>
      <c r="AH36" s="230"/>
      <c r="AI36" s="228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230"/>
      <c r="BN36" s="299">
        <f>COUNTIF(D36:BK36,"×")+COUNTIF(D36:BK36,"△")</f>
        <v>0</v>
      </c>
      <c r="BO36" s="299"/>
      <c r="BP36" s="299"/>
      <c r="BQ36" s="299"/>
      <c r="BR36" s="300"/>
    </row>
    <row r="37" spans="2:73" ht="19.5" customHeight="1" thickBot="1" x14ac:dyDescent="0.2">
      <c r="B37" s="313"/>
      <c r="C37" s="314"/>
      <c r="D37" s="320" t="s">
        <v>30</v>
      </c>
      <c r="E37" s="321"/>
      <c r="F37" s="321"/>
      <c r="G37" s="322"/>
      <c r="H37" s="268">
        <f>IF(MONTH(AP3)=D28,AP3-D29+1,DAY(EOMONTH(D29,0)))</f>
        <v>30</v>
      </c>
      <c r="I37" s="269"/>
      <c r="J37" s="270" t="s">
        <v>52</v>
      </c>
      <c r="K37" s="271"/>
      <c r="L37" s="271"/>
      <c r="M37" s="271"/>
      <c r="N37" s="272">
        <f>COUNTIF(D36:AH36,"×")</f>
        <v>0</v>
      </c>
      <c r="O37" s="273"/>
      <c r="P37" s="366" t="s">
        <v>53</v>
      </c>
      <c r="Q37" s="367"/>
      <c r="R37" s="367"/>
      <c r="S37" s="367"/>
      <c r="T37" s="274">
        <f>H37-N37</f>
        <v>30</v>
      </c>
      <c r="U37" s="275"/>
      <c r="V37" s="277" t="str">
        <f>V13</f>
        <v>土日数</v>
      </c>
      <c r="W37" s="278"/>
      <c r="X37" s="278"/>
      <c r="Y37" s="278"/>
      <c r="Z37" s="398">
        <v>10</v>
      </c>
      <c r="AA37" s="399"/>
      <c r="AB37" s="361" t="s">
        <v>54</v>
      </c>
      <c r="AC37" s="361"/>
      <c r="AD37" s="361"/>
      <c r="AE37" s="362"/>
      <c r="AF37" s="363">
        <f>COUNTIF(D35:AH35,"●")</f>
        <v>10</v>
      </c>
      <c r="AG37" s="364"/>
      <c r="AH37" s="365"/>
      <c r="AI37" s="320" t="s">
        <v>30</v>
      </c>
      <c r="AJ37" s="321"/>
      <c r="AK37" s="321"/>
      <c r="AL37" s="322"/>
      <c r="AM37" s="268">
        <f>IF(MONTH(AP3)=AI28,AP3-AI29+1,DAY(EOMONTH(AI29,0)))</f>
        <v>25</v>
      </c>
      <c r="AN37" s="269"/>
      <c r="AO37" s="270" t="s">
        <v>52</v>
      </c>
      <c r="AP37" s="271"/>
      <c r="AQ37" s="271"/>
      <c r="AR37" s="271"/>
      <c r="AS37" s="272">
        <f>COUNTIF(AI36:BM36,"×")</f>
        <v>0</v>
      </c>
      <c r="AT37" s="273"/>
      <c r="AU37" s="366" t="s">
        <v>53</v>
      </c>
      <c r="AV37" s="367"/>
      <c r="AW37" s="367"/>
      <c r="AX37" s="367"/>
      <c r="AY37" s="274">
        <f>AM37-AS37</f>
        <v>25</v>
      </c>
      <c r="AZ37" s="275"/>
      <c r="BA37" s="277" t="str">
        <f>V13</f>
        <v>土日数</v>
      </c>
      <c r="BB37" s="278"/>
      <c r="BC37" s="278"/>
      <c r="BD37" s="278"/>
      <c r="BE37" s="398">
        <v>6</v>
      </c>
      <c r="BF37" s="399"/>
      <c r="BG37" s="361" t="s">
        <v>54</v>
      </c>
      <c r="BH37" s="361"/>
      <c r="BI37" s="361"/>
      <c r="BJ37" s="362"/>
      <c r="BK37" s="363">
        <f>COUNTIF(AI35:BM35,"●")</f>
        <v>6</v>
      </c>
      <c r="BL37" s="364"/>
      <c r="BM37" s="365"/>
      <c r="BN37" s="161"/>
      <c r="BO37" s="84"/>
      <c r="BP37" s="84"/>
      <c r="BQ37" s="84"/>
      <c r="BR37" s="84"/>
    </row>
    <row r="38" spans="2:73" ht="19.5" customHeight="1" thickBot="1" x14ac:dyDescent="0.2">
      <c r="B38" s="315"/>
      <c r="C38" s="316"/>
      <c r="D38" s="279" t="s">
        <v>47</v>
      </c>
      <c r="E38" s="280"/>
      <c r="F38" s="280"/>
      <c r="G38" s="281"/>
      <c r="H38" s="244">
        <f>AF37</f>
        <v>10</v>
      </c>
      <c r="I38" s="240" t="s">
        <v>48</v>
      </c>
      <c r="J38" s="245">
        <f>T37</f>
        <v>30</v>
      </c>
      <c r="K38" s="175" t="s">
        <v>49</v>
      </c>
      <c r="L38" s="282">
        <f>H38/J38*100</f>
        <v>33.333333333333329</v>
      </c>
      <c r="M38" s="282"/>
      <c r="N38" s="175" t="s">
        <v>50</v>
      </c>
      <c r="O38" s="283" t="str">
        <f>IF(L38&gt;28.5,"OK",IF(L38=28.5,"OK",IF(L38&lt;28.5,"NG")))</f>
        <v>OK</v>
      </c>
      <c r="P38" s="284"/>
      <c r="Q38" s="285"/>
      <c r="R38" s="286" t="s">
        <v>51</v>
      </c>
      <c r="S38" s="287"/>
      <c r="T38" s="287"/>
      <c r="U38" s="288"/>
      <c r="V38" s="243">
        <f>AF37</f>
        <v>10</v>
      </c>
      <c r="W38" s="241" t="s">
        <v>48</v>
      </c>
      <c r="X38" s="246">
        <f>Z37</f>
        <v>10</v>
      </c>
      <c r="Y38" s="242" t="s">
        <v>49</v>
      </c>
      <c r="Z38" s="289">
        <f>V38/X38*100</f>
        <v>100</v>
      </c>
      <c r="AA38" s="289"/>
      <c r="AB38" s="239" t="s">
        <v>50</v>
      </c>
      <c r="AC38" s="290" t="str">
        <f>IF(Z38&gt;100,"OK",IF(Z38=100,"OK",IF(Z38&lt;100,"NG")))</f>
        <v>OK</v>
      </c>
      <c r="AD38" s="291"/>
      <c r="AE38" s="292"/>
      <c r="AF38" s="317" t="str">
        <f>IF(OR(L38&gt;=28.5,Z38&gt;=100),"OK","NG")</f>
        <v>OK</v>
      </c>
      <c r="AG38" s="318"/>
      <c r="AH38" s="319"/>
      <c r="AI38" s="279" t="s">
        <v>47</v>
      </c>
      <c r="AJ38" s="280"/>
      <c r="AK38" s="280"/>
      <c r="AL38" s="281"/>
      <c r="AM38" s="244">
        <f>BK37</f>
        <v>6</v>
      </c>
      <c r="AN38" s="240" t="s">
        <v>48</v>
      </c>
      <c r="AO38" s="245">
        <f>AY37</f>
        <v>25</v>
      </c>
      <c r="AP38" s="248" t="s">
        <v>49</v>
      </c>
      <c r="AQ38" s="282">
        <f>AM38/AO38*100</f>
        <v>24</v>
      </c>
      <c r="AR38" s="282"/>
      <c r="AS38" s="248" t="s">
        <v>50</v>
      </c>
      <c r="AT38" s="283" t="str">
        <f>IF(AQ38&gt;28.5,"OK",IF(AQ38=28.5,"OK",IF(AQ38&lt;28.5,"NG")))</f>
        <v>NG</v>
      </c>
      <c r="AU38" s="284"/>
      <c r="AV38" s="285"/>
      <c r="AW38" s="286" t="s">
        <v>51</v>
      </c>
      <c r="AX38" s="287"/>
      <c r="AY38" s="287"/>
      <c r="AZ38" s="288"/>
      <c r="BA38" s="243">
        <f>BK37</f>
        <v>6</v>
      </c>
      <c r="BB38" s="249" t="s">
        <v>48</v>
      </c>
      <c r="BC38" s="246">
        <f>BE37</f>
        <v>6</v>
      </c>
      <c r="BD38" s="242" t="s">
        <v>49</v>
      </c>
      <c r="BE38" s="289">
        <f>BA38/BC38*100</f>
        <v>100</v>
      </c>
      <c r="BF38" s="289"/>
      <c r="BG38" s="239" t="s">
        <v>50</v>
      </c>
      <c r="BH38" s="290" t="str">
        <f>IF(BE38&gt;100,"OK",IF(BE38=100,"OK",IF(BE38&lt;100,"NG")))</f>
        <v>OK</v>
      </c>
      <c r="BI38" s="291"/>
      <c r="BJ38" s="292"/>
      <c r="BK38" s="317" t="str">
        <f>IF(OR(AQ38&gt;=28.5,BE38&gt;=100),"OK","NG")</f>
        <v>OK</v>
      </c>
      <c r="BL38" s="318"/>
      <c r="BM38" s="319"/>
      <c r="BN38" s="162"/>
      <c r="BO38" s="142"/>
      <c r="BP38" s="142"/>
      <c r="BQ38" s="142"/>
      <c r="BR38" s="142"/>
    </row>
    <row r="39" spans="2:73" ht="11.25" customHeight="1" x14ac:dyDescent="0.15">
      <c r="B39" s="73"/>
      <c r="C39" s="74"/>
      <c r="D39" s="75"/>
      <c r="E39" s="76"/>
      <c r="F39" s="77"/>
      <c r="G39" s="78"/>
      <c r="H39" s="79"/>
      <c r="I39" s="80"/>
      <c r="J39" s="77"/>
      <c r="K39" s="81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3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</row>
    <row r="40" spans="2:73" s="65" customFormat="1" ht="19.5" customHeight="1" thickBot="1" x14ac:dyDescent="0.2">
      <c r="B40" s="85"/>
      <c r="C40" s="85"/>
      <c r="D40" s="103" t="s">
        <v>9</v>
      </c>
      <c r="E40" s="104"/>
      <c r="F40" s="105"/>
      <c r="G40" s="106"/>
      <c r="H40" s="107"/>
      <c r="I40" s="107"/>
      <c r="J40" s="108"/>
      <c r="K40" s="109"/>
      <c r="L40" s="110"/>
      <c r="M40" s="110"/>
      <c r="N40" s="110"/>
      <c r="O40" s="110"/>
      <c r="P40" s="108"/>
      <c r="Q40" s="108"/>
      <c r="R40" s="110"/>
      <c r="S40" s="110"/>
      <c r="T40" s="111"/>
      <c r="U40" s="111"/>
      <c r="V40" s="111"/>
      <c r="W40" s="111"/>
      <c r="X40" s="111"/>
      <c r="Y40" s="112"/>
      <c r="Z40" s="111"/>
      <c r="AA40" s="91"/>
      <c r="AB40" s="91"/>
      <c r="AC40" s="91"/>
      <c r="AD40" s="92"/>
      <c r="AE40" s="93"/>
      <c r="AF40" s="94"/>
      <c r="AG40" s="94"/>
      <c r="AH40" s="94"/>
      <c r="AI40" s="94"/>
      <c r="AJ40" s="396" t="s">
        <v>83</v>
      </c>
      <c r="AK40" s="94"/>
      <c r="AL40" s="94"/>
      <c r="AM40" s="265"/>
      <c r="AN40" s="265"/>
      <c r="AO40" s="265"/>
      <c r="AP40" s="265"/>
      <c r="AQ40" s="265"/>
      <c r="AR40" s="94"/>
      <c r="AS40" s="94"/>
      <c r="AT40" s="276"/>
      <c r="AU40" s="276"/>
      <c r="AV40" s="276"/>
      <c r="AW40" s="276"/>
      <c r="AX40" s="276"/>
      <c r="AY40" s="94"/>
      <c r="AZ40" s="94"/>
      <c r="BA40" s="302"/>
      <c r="BB40" s="302"/>
      <c r="BC40" s="302"/>
      <c r="BD40" s="302"/>
      <c r="BE40" s="302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68"/>
    </row>
    <row r="41" spans="2:73" s="65" customFormat="1" ht="15.75" customHeight="1" x14ac:dyDescent="0.15">
      <c r="B41" s="85"/>
      <c r="C41" s="85"/>
      <c r="D41" s="95"/>
      <c r="E41" s="392" t="s">
        <v>73</v>
      </c>
      <c r="F41" s="51" t="s">
        <v>74</v>
      </c>
      <c r="G41" s="395" t="s">
        <v>7</v>
      </c>
      <c r="H41" s="91"/>
      <c r="I41" s="91"/>
      <c r="J41" s="91"/>
      <c r="K41" s="91"/>
      <c r="L41" s="91"/>
      <c r="M41" s="91"/>
      <c r="N41" s="91"/>
      <c r="O41" s="91"/>
      <c r="P41" s="91" t="s">
        <v>34</v>
      </c>
      <c r="Q41" s="91" t="s">
        <v>74</v>
      </c>
      <c r="R41" s="395" t="s">
        <v>8</v>
      </c>
      <c r="S41" s="91"/>
      <c r="T41" s="86"/>
      <c r="U41" s="86"/>
      <c r="V41" s="86"/>
      <c r="W41" s="86"/>
      <c r="X41" s="86"/>
      <c r="Y41" s="237"/>
      <c r="Z41" s="237"/>
      <c r="AA41" s="237"/>
      <c r="AB41" s="237"/>
      <c r="AC41" s="237"/>
      <c r="AD41" s="51"/>
      <c r="AE41" s="51"/>
      <c r="AF41" s="51"/>
      <c r="AG41" s="51"/>
      <c r="AH41" s="51"/>
      <c r="AI41" s="51"/>
      <c r="AJ41" s="51"/>
      <c r="AK41" s="403" t="s">
        <v>84</v>
      </c>
      <c r="AL41" s="403"/>
      <c r="AM41" s="403"/>
      <c r="AN41" s="403"/>
      <c r="AO41" s="403"/>
      <c r="AP41" s="403"/>
      <c r="AQ41" s="403"/>
      <c r="AR41" s="403"/>
      <c r="AS41" s="401"/>
      <c r="AT41" s="404" t="s">
        <v>85</v>
      </c>
      <c r="AU41" s="405"/>
      <c r="AV41" s="406"/>
      <c r="AW41" s="251"/>
      <c r="AX41" s="251"/>
      <c r="AY41" s="266"/>
      <c r="AZ41" s="266"/>
      <c r="BA41" s="266"/>
      <c r="BB41" s="266"/>
      <c r="BC41" s="266"/>
      <c r="BD41" s="251"/>
      <c r="BE41" s="253"/>
      <c r="BF41" s="267"/>
      <c r="BG41" s="267"/>
      <c r="BH41" s="267"/>
      <c r="BI41" s="267"/>
      <c r="BJ41" s="267"/>
      <c r="BK41" s="267"/>
      <c r="BL41" s="267"/>
      <c r="BM41" s="237"/>
      <c r="BN41" s="96"/>
      <c r="BO41" s="96"/>
      <c r="BP41" s="96"/>
      <c r="BQ41" s="96"/>
      <c r="BR41" s="96"/>
      <c r="BS41" s="68"/>
      <c r="BU41" s="65" t="s">
        <v>86</v>
      </c>
    </row>
    <row r="42" spans="2:73" s="65" customFormat="1" ht="15.75" customHeight="1" thickBot="1" x14ac:dyDescent="0.2">
      <c r="B42" s="85"/>
      <c r="C42" s="85"/>
      <c r="D42" s="95"/>
      <c r="E42" s="393" t="s">
        <v>75</v>
      </c>
      <c r="F42" s="51" t="s">
        <v>74</v>
      </c>
      <c r="G42" s="88" t="s">
        <v>76</v>
      </c>
      <c r="H42" s="97"/>
      <c r="I42" s="98"/>
      <c r="J42" s="51"/>
      <c r="K42" s="99"/>
      <c r="L42" s="86"/>
      <c r="M42" s="86"/>
      <c r="N42" s="86"/>
      <c r="O42" s="86"/>
      <c r="P42" s="86" t="s">
        <v>81</v>
      </c>
      <c r="Q42" s="86" t="s">
        <v>74</v>
      </c>
      <c r="R42" s="86" t="s">
        <v>82</v>
      </c>
      <c r="S42" s="86"/>
      <c r="T42" s="86"/>
      <c r="U42" s="86"/>
      <c r="V42" s="86"/>
      <c r="W42" s="86"/>
      <c r="X42" s="86"/>
      <c r="Y42" s="96"/>
      <c r="Z42" s="96"/>
      <c r="AA42" s="96"/>
      <c r="AB42" s="96"/>
      <c r="AC42" s="96"/>
      <c r="AD42" s="86"/>
      <c r="AE42" s="86"/>
      <c r="AF42" s="51"/>
      <c r="AG42" s="51"/>
      <c r="AH42" s="51"/>
      <c r="AI42" s="51"/>
      <c r="AJ42" s="51"/>
      <c r="AK42" s="403"/>
      <c r="AL42" s="403"/>
      <c r="AM42" s="403"/>
      <c r="AN42" s="403"/>
      <c r="AO42" s="403"/>
      <c r="AP42" s="403"/>
      <c r="AQ42" s="403"/>
      <c r="AR42" s="403"/>
      <c r="AS42" s="402"/>
      <c r="AT42" s="407"/>
      <c r="AU42" s="408"/>
      <c r="AV42" s="409"/>
      <c r="AW42" s="251"/>
      <c r="AX42" s="251"/>
      <c r="AY42" s="252"/>
      <c r="AZ42" s="252"/>
      <c r="BA42" s="252"/>
      <c r="BB42" s="252"/>
      <c r="BC42" s="252"/>
      <c r="BD42" s="251"/>
      <c r="BE42" s="253"/>
      <c r="BF42" s="267"/>
      <c r="BG42" s="267"/>
      <c r="BH42" s="267"/>
      <c r="BI42" s="253"/>
      <c r="BJ42" s="267"/>
      <c r="BK42" s="267"/>
      <c r="BL42" s="267"/>
      <c r="BM42" s="96"/>
      <c r="BN42" s="96"/>
      <c r="BO42" s="96"/>
      <c r="BP42" s="96"/>
      <c r="BQ42" s="96"/>
      <c r="BR42" s="96"/>
      <c r="BS42" s="68"/>
      <c r="BU42" s="65" t="s">
        <v>87</v>
      </c>
    </row>
    <row r="43" spans="2:73" s="65" customFormat="1" ht="15.75" customHeight="1" x14ac:dyDescent="0.15">
      <c r="B43" s="85"/>
      <c r="C43" s="85"/>
      <c r="D43" s="95"/>
      <c r="E43" s="393" t="s">
        <v>77</v>
      </c>
      <c r="F43" s="51" t="s">
        <v>74</v>
      </c>
      <c r="G43" s="88" t="s">
        <v>78</v>
      </c>
      <c r="H43" s="97"/>
      <c r="I43" s="98"/>
      <c r="J43" s="51"/>
      <c r="K43" s="99"/>
      <c r="L43" s="86"/>
      <c r="M43" s="86"/>
      <c r="N43" s="86"/>
      <c r="O43" s="86"/>
      <c r="P43" s="86" t="s">
        <v>33</v>
      </c>
      <c r="Q43" s="86" t="s">
        <v>74</v>
      </c>
      <c r="R43" s="86" t="s">
        <v>6</v>
      </c>
      <c r="S43" s="86"/>
      <c r="T43" s="86"/>
      <c r="U43" s="86"/>
      <c r="V43" s="86"/>
      <c r="W43" s="86"/>
      <c r="X43" s="86"/>
      <c r="Y43" s="96"/>
      <c r="Z43" s="96"/>
      <c r="AA43" s="96"/>
      <c r="AB43" s="96"/>
      <c r="AC43" s="96"/>
      <c r="AD43" s="102"/>
      <c r="AE43" s="102"/>
      <c r="AF43" s="96"/>
      <c r="AG43" s="51"/>
      <c r="AH43" s="100"/>
      <c r="AI43" s="100"/>
      <c r="AJ43" s="100"/>
      <c r="AK43" s="100"/>
      <c r="AL43" s="100"/>
      <c r="AM43" s="100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68"/>
    </row>
    <row r="44" spans="2:73" s="65" customFormat="1" ht="15.75" customHeight="1" x14ac:dyDescent="0.15">
      <c r="B44" s="85"/>
      <c r="C44" s="85"/>
      <c r="D44" s="95"/>
      <c r="E44" s="394" t="s">
        <v>79</v>
      </c>
      <c r="F44" s="87" t="s">
        <v>74</v>
      </c>
      <c r="G44" s="51" t="s">
        <v>80</v>
      </c>
      <c r="H44" s="88"/>
      <c r="I44" s="89"/>
      <c r="J44" s="89"/>
      <c r="K44" s="51"/>
      <c r="L44" s="90"/>
      <c r="M44" s="86"/>
      <c r="N44" s="86"/>
      <c r="O44" s="86"/>
      <c r="P44" s="86" t="s">
        <v>32</v>
      </c>
      <c r="Q44" s="86" t="s">
        <v>74</v>
      </c>
      <c r="R44" s="86" t="s">
        <v>31</v>
      </c>
      <c r="S44" s="86"/>
      <c r="T44" s="86"/>
      <c r="U44" s="86"/>
      <c r="V44" s="86"/>
      <c r="W44" s="86"/>
      <c r="X44" s="86"/>
      <c r="Y44" s="102"/>
      <c r="Z44" s="102"/>
      <c r="AA44" s="96"/>
      <c r="AB44" s="51"/>
      <c r="AC44" s="100"/>
      <c r="AD44" s="100"/>
      <c r="AE44" s="100"/>
      <c r="AF44" s="100"/>
      <c r="AG44" s="100"/>
      <c r="AH44" s="100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68"/>
    </row>
    <row r="45" spans="2:73" s="65" customFormat="1" ht="15.75" customHeight="1" x14ac:dyDescent="0.15">
      <c r="B45" s="85"/>
      <c r="C45" s="85"/>
      <c r="D45" s="101"/>
      <c r="E45" s="119"/>
      <c r="F45" s="87"/>
      <c r="G45" s="51"/>
      <c r="H45" s="88"/>
      <c r="I45" s="89"/>
      <c r="J45" s="89"/>
      <c r="K45" s="51"/>
      <c r="L45" s="90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96"/>
      <c r="AB45" s="51"/>
      <c r="AC45" s="100"/>
      <c r="AD45" s="100"/>
      <c r="AE45" s="100"/>
      <c r="AF45" s="100"/>
      <c r="AG45" s="100"/>
      <c r="AH45" s="100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68"/>
    </row>
    <row r="46" spans="2:73" s="65" customFormat="1" ht="15.75" customHeight="1" x14ac:dyDescent="0.15">
      <c r="B46" s="85"/>
      <c r="C46" s="85"/>
      <c r="D46" s="101"/>
      <c r="E46" s="119"/>
      <c r="F46" s="87"/>
      <c r="G46" s="51"/>
      <c r="H46" s="88"/>
      <c r="I46" s="89"/>
      <c r="J46" s="89"/>
      <c r="K46" s="51"/>
      <c r="L46" s="90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51"/>
      <c r="Z46" s="51"/>
      <c r="AA46" s="51"/>
      <c r="AB46" s="51"/>
      <c r="AC46" s="51"/>
      <c r="AD46" s="51"/>
      <c r="AE46" s="51"/>
      <c r="AF46" s="389"/>
      <c r="AG46" s="389"/>
      <c r="AH46" s="389"/>
      <c r="AI46" s="389"/>
      <c r="AJ46" s="389"/>
      <c r="AK46" s="251"/>
      <c r="AL46" s="252"/>
      <c r="AM46" s="390"/>
      <c r="AN46" s="390"/>
      <c r="AO46" s="390"/>
      <c r="AP46" s="390"/>
      <c r="AQ46" s="390"/>
      <c r="AR46" s="251"/>
      <c r="AS46" s="252"/>
      <c r="AT46" s="391"/>
      <c r="AU46" s="391"/>
      <c r="AV46" s="391"/>
      <c r="AW46" s="391"/>
      <c r="AX46" s="391"/>
      <c r="AY46" s="251"/>
      <c r="AZ46" s="51"/>
      <c r="BA46" s="301"/>
      <c r="BB46" s="301"/>
      <c r="BC46" s="301"/>
      <c r="BD46" s="301"/>
      <c r="BE46" s="301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68"/>
    </row>
    <row r="47" spans="2:73" s="65" customFormat="1" ht="15.75" customHeight="1" x14ac:dyDescent="0.15">
      <c r="B47" s="85"/>
      <c r="C47" s="85"/>
      <c r="D47" s="101"/>
      <c r="E47" s="119"/>
      <c r="F47" s="87"/>
      <c r="G47" s="51"/>
      <c r="H47" s="88"/>
      <c r="I47" s="89"/>
      <c r="J47" s="89"/>
      <c r="K47" s="51"/>
      <c r="L47" s="90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51"/>
      <c r="Z47" s="51"/>
      <c r="AA47" s="51"/>
      <c r="AB47" s="51"/>
      <c r="AC47" s="51"/>
      <c r="AD47" s="51"/>
      <c r="AE47" s="51"/>
      <c r="AF47" s="301"/>
      <c r="AG47" s="301"/>
      <c r="AH47" s="301"/>
      <c r="AI47" s="301"/>
      <c r="AJ47" s="30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68"/>
    </row>
    <row r="48" spans="2:73" ht="6.75" customHeight="1" x14ac:dyDescent="0.15">
      <c r="B48" s="22"/>
      <c r="C48" s="23"/>
      <c r="D48" s="24"/>
      <c r="E48" s="29"/>
      <c r="F48" s="6"/>
      <c r="G48" s="30"/>
      <c r="H48" s="31"/>
      <c r="I48" s="32"/>
      <c r="J48" s="6"/>
      <c r="K48" s="33"/>
      <c r="L48" s="10"/>
      <c r="M48" s="10"/>
      <c r="N48" s="10"/>
      <c r="O48" s="10"/>
      <c r="P48" s="10"/>
      <c r="Q48" s="9"/>
      <c r="R48" s="10"/>
      <c r="S48" s="9"/>
      <c r="T48" s="9"/>
      <c r="U48" s="10"/>
      <c r="V48" s="10"/>
      <c r="W48" s="10"/>
      <c r="X48" s="10"/>
      <c r="Y48" s="10"/>
      <c r="Z48" s="8"/>
    </row>
    <row r="49" spans="2:27" ht="17.25" customHeight="1" x14ac:dyDescent="0.15">
      <c r="B49" s="22"/>
      <c r="C49" s="23"/>
      <c r="D49" s="24"/>
      <c r="E49" s="29"/>
      <c r="F49" s="6"/>
      <c r="G49" s="30"/>
      <c r="H49" s="31"/>
      <c r="I49" s="32"/>
      <c r="J49" s="6"/>
      <c r="K49" s="33"/>
      <c r="L49" s="9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8"/>
    </row>
    <row r="50" spans="2:27" ht="17.25" customHeight="1" x14ac:dyDescent="0.15">
      <c r="B50" s="22"/>
      <c r="C50" s="23"/>
      <c r="D50" s="24"/>
      <c r="E50" s="25"/>
      <c r="F50" s="6"/>
      <c r="G50" s="26"/>
      <c r="H50" s="27"/>
      <c r="I50" s="27"/>
      <c r="J50" s="6"/>
      <c r="K50" s="28"/>
      <c r="L50" s="10"/>
      <c r="M50" s="10"/>
      <c r="N50" s="10"/>
      <c r="O50" s="10"/>
      <c r="R50" s="10"/>
      <c r="S50" s="10"/>
      <c r="T50" s="10"/>
      <c r="U50" s="10"/>
      <c r="V50" s="10"/>
      <c r="W50" s="10"/>
      <c r="X50" s="10"/>
      <c r="Y50" s="10"/>
      <c r="Z50" s="8"/>
    </row>
    <row r="51" spans="2:27" ht="17.25" customHeight="1" x14ac:dyDescent="0.15">
      <c r="B51" s="50"/>
      <c r="C51" s="22"/>
      <c r="D51" s="23"/>
      <c r="E51" s="24"/>
      <c r="F51" s="25"/>
      <c r="G51" s="6"/>
      <c r="H51" s="26"/>
      <c r="I51" s="27"/>
      <c r="J51" s="27"/>
      <c r="K51" s="6"/>
      <c r="L51" s="28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8"/>
    </row>
    <row r="52" spans="2:27" ht="17.25" customHeight="1" x14ac:dyDescent="0.15">
      <c r="B52" s="50"/>
      <c r="C52" s="22"/>
      <c r="D52" s="23"/>
      <c r="E52" s="24"/>
      <c r="F52" s="25"/>
      <c r="G52" s="6"/>
      <c r="H52" s="26"/>
      <c r="I52" s="27"/>
      <c r="J52" s="27"/>
      <c r="K52" s="6"/>
      <c r="L52" s="28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8"/>
    </row>
    <row r="53" spans="2:27" ht="17.25" customHeight="1" x14ac:dyDescent="0.15">
      <c r="B53" s="50"/>
      <c r="C53" s="22"/>
      <c r="D53" s="23"/>
      <c r="E53" s="24"/>
      <c r="F53" s="29"/>
      <c r="G53" s="6"/>
      <c r="H53" s="30"/>
      <c r="I53" s="31"/>
      <c r="J53" s="32"/>
      <c r="K53" s="6"/>
      <c r="L53" s="3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8"/>
    </row>
    <row r="54" spans="2:27" ht="17.25" customHeight="1" x14ac:dyDescent="0.15">
      <c r="B54" s="50"/>
      <c r="C54" s="22"/>
      <c r="D54" s="23"/>
      <c r="E54" s="24"/>
      <c r="F54" s="29"/>
      <c r="G54" s="6"/>
      <c r="H54" s="30"/>
      <c r="I54" s="31"/>
      <c r="J54" s="32"/>
      <c r="K54" s="6"/>
      <c r="L54" s="34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8"/>
    </row>
    <row r="55" spans="2:27" ht="17.25" customHeight="1" x14ac:dyDescent="0.15">
      <c r="B55" s="50"/>
      <c r="C55" s="22"/>
      <c r="D55" s="23"/>
      <c r="E55" s="24"/>
      <c r="F55" s="29"/>
      <c r="G55" s="6"/>
      <c r="H55" s="30"/>
      <c r="I55" s="31"/>
      <c r="J55" s="32"/>
      <c r="K55" s="6"/>
      <c r="L55" s="3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8"/>
    </row>
    <row r="56" spans="2:27" ht="17.25" customHeight="1" x14ac:dyDescent="0.15">
      <c r="B56" s="50"/>
      <c r="C56" s="22"/>
      <c r="D56" s="23"/>
      <c r="E56" s="24"/>
      <c r="F56" s="25"/>
      <c r="G56" s="6"/>
      <c r="H56" s="26"/>
      <c r="I56" s="27"/>
      <c r="J56" s="27"/>
      <c r="K56" s="6"/>
      <c r="L56" s="28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8"/>
    </row>
    <row r="57" spans="2:27" ht="17.25" customHeight="1" x14ac:dyDescent="0.15">
      <c r="B57" s="50"/>
      <c r="C57" s="22"/>
      <c r="D57" s="23"/>
      <c r="E57" s="24"/>
      <c r="F57" s="25"/>
      <c r="G57" s="6"/>
      <c r="H57"/>
      <c r="I57" s="27"/>
      <c r="J57" s="27"/>
      <c r="K57" s="6"/>
      <c r="L57" s="3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8"/>
    </row>
    <row r="58" spans="2:27" ht="17.25" customHeight="1" x14ac:dyDescent="0.15">
      <c r="B58" s="50"/>
      <c r="C58" s="22"/>
      <c r="D58" s="23"/>
      <c r="E58" s="24"/>
      <c r="F58" s="25"/>
      <c r="G58" s="6"/>
      <c r="H58"/>
      <c r="I58" s="27"/>
      <c r="J58" s="27"/>
      <c r="K58" s="6"/>
      <c r="L58" s="34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8"/>
    </row>
    <row r="59" spans="2:27" ht="17.25" customHeight="1" x14ac:dyDescent="0.15">
      <c r="B59" s="50"/>
      <c r="C59" s="22"/>
      <c r="D59" s="23"/>
      <c r="E59" s="24"/>
      <c r="F59" s="29"/>
      <c r="G59" s="6"/>
      <c r="H59" s="30"/>
      <c r="I59" s="35"/>
      <c r="J59" s="36"/>
      <c r="K59" s="6"/>
      <c r="L59" s="37"/>
      <c r="M59" s="10"/>
      <c r="N59" s="10"/>
      <c r="O59" s="10"/>
      <c r="P59" s="10"/>
      <c r="Q59" s="10"/>
      <c r="R59" s="10"/>
      <c r="S59" s="10"/>
      <c r="T59" s="10"/>
      <c r="U59" s="9"/>
      <c r="V59" s="10"/>
      <c r="W59" s="10"/>
      <c r="X59" s="10"/>
      <c r="Y59" s="10"/>
      <c r="Z59" s="10"/>
      <c r="AA59" s="8"/>
    </row>
    <row r="60" spans="2:27" ht="17.25" customHeight="1" x14ac:dyDescent="0.15">
      <c r="B60" s="50"/>
      <c r="C60" s="22"/>
      <c r="D60" s="23"/>
      <c r="E60" s="24"/>
      <c r="F60" s="29"/>
      <c r="G60" s="6"/>
      <c r="H60" s="30"/>
      <c r="I60" s="35"/>
      <c r="J60" s="36"/>
      <c r="K60" s="6"/>
      <c r="L60" s="38"/>
      <c r="M60" s="10"/>
      <c r="N60" s="10"/>
      <c r="O60" s="10"/>
      <c r="P60" s="10"/>
      <c r="Q60" s="10"/>
      <c r="R60" s="10"/>
      <c r="S60" s="10"/>
      <c r="T60" s="10"/>
      <c r="U60" s="9"/>
      <c r="V60" s="10"/>
      <c r="W60" s="10"/>
      <c r="X60" s="10"/>
      <c r="Y60" s="10"/>
      <c r="Z60" s="10"/>
      <c r="AA60" s="8"/>
    </row>
    <row r="61" spans="2:27" ht="17.25" customHeight="1" x14ac:dyDescent="0.15">
      <c r="B61" s="50"/>
      <c r="C61" s="22"/>
      <c r="D61" s="23"/>
      <c r="E61" s="24"/>
      <c r="F61" s="29"/>
      <c r="G61" s="6"/>
      <c r="H61" s="30"/>
      <c r="I61" s="35"/>
      <c r="J61" s="36"/>
      <c r="K61" s="6"/>
      <c r="L61" s="38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8"/>
    </row>
    <row r="62" spans="2:27" ht="17.25" customHeight="1" x14ac:dyDescent="0.15">
      <c r="B62" s="50"/>
      <c r="C62" s="22"/>
      <c r="D62" s="23"/>
      <c r="E62" s="24"/>
      <c r="F62" s="25"/>
      <c r="G62" s="6"/>
      <c r="H62" s="26"/>
      <c r="I62" s="27"/>
      <c r="J62" s="27"/>
      <c r="K62" s="6"/>
      <c r="L62" s="28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8"/>
    </row>
    <row r="63" spans="2:27" ht="17.25" customHeight="1" x14ac:dyDescent="0.15">
      <c r="B63" s="50"/>
      <c r="C63" s="22"/>
      <c r="D63" s="23"/>
      <c r="E63" s="24"/>
      <c r="F63" s="25"/>
      <c r="G63" s="6"/>
      <c r="H63"/>
      <c r="I63" s="27"/>
      <c r="J63" s="27"/>
      <c r="K63" s="6"/>
      <c r="L63" s="3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8"/>
    </row>
    <row r="64" spans="2:27" ht="17.25" customHeight="1" x14ac:dyDescent="0.15">
      <c r="B64" s="50"/>
      <c r="C64" s="22"/>
      <c r="D64" s="23"/>
      <c r="E64" s="24"/>
      <c r="F64" s="25"/>
      <c r="G64" s="6"/>
      <c r="H64"/>
      <c r="I64" s="27"/>
      <c r="J64" s="27"/>
      <c r="K64" s="6"/>
      <c r="L64" s="3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8"/>
    </row>
    <row r="65" spans="2:27" ht="17.25" customHeight="1" x14ac:dyDescent="0.15">
      <c r="B65" s="50"/>
      <c r="C65" s="22"/>
      <c r="D65" s="39"/>
      <c r="E65" s="24"/>
      <c r="F65" s="29"/>
      <c r="G65" s="6"/>
      <c r="H65" s="30"/>
      <c r="I65" s="35"/>
      <c r="J65" s="36"/>
      <c r="K65" s="6"/>
      <c r="L65" s="40"/>
      <c r="M65" s="10"/>
      <c r="N65" s="10"/>
      <c r="O65" s="10"/>
      <c r="P65" s="10"/>
      <c r="R65" s="10"/>
      <c r="S65" s="10"/>
      <c r="T65" s="10"/>
      <c r="V65" s="10"/>
      <c r="W65" s="10"/>
      <c r="X65" s="10"/>
      <c r="Y65" s="10"/>
      <c r="Z65" s="10"/>
      <c r="AA65" s="8"/>
    </row>
    <row r="66" spans="2:27" ht="17.25" customHeight="1" x14ac:dyDescent="0.15">
      <c r="B66" s="50"/>
      <c r="C66" s="22"/>
      <c r="D66" s="39"/>
      <c r="E66" s="24"/>
      <c r="F66" s="29"/>
      <c r="G66" s="6"/>
      <c r="H66" s="30"/>
      <c r="I66" s="35"/>
      <c r="J66" s="36"/>
      <c r="K66" s="6"/>
      <c r="L66" s="4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8"/>
    </row>
    <row r="67" spans="2:27" ht="17.25" customHeight="1" x14ac:dyDescent="0.15">
      <c r="B67" s="50"/>
      <c r="C67" s="22"/>
      <c r="D67" s="39"/>
      <c r="E67" s="24"/>
      <c r="F67" s="29"/>
      <c r="G67" s="6"/>
      <c r="H67" s="30"/>
      <c r="I67" s="35"/>
      <c r="J67" s="36"/>
      <c r="K67" s="6"/>
      <c r="L67" s="4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8"/>
    </row>
    <row r="68" spans="2:27" ht="17.25" customHeight="1" x14ac:dyDescent="0.15">
      <c r="B68" s="50"/>
      <c r="C68" s="22"/>
      <c r="D68" s="39"/>
      <c r="E68" s="24"/>
      <c r="F68" s="25"/>
      <c r="G68" s="6"/>
      <c r="H68" s="26"/>
      <c r="I68" s="27"/>
      <c r="J68" s="27"/>
      <c r="K68" s="6"/>
      <c r="L68" s="41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8"/>
    </row>
    <row r="69" spans="2:27" ht="17.25" customHeight="1" x14ac:dyDescent="0.15">
      <c r="B69" s="50"/>
      <c r="C69" s="22"/>
      <c r="D69" s="39"/>
      <c r="E69" s="24"/>
      <c r="F69" s="25"/>
      <c r="G69" s="6"/>
      <c r="H69" s="26"/>
      <c r="I69" s="27"/>
      <c r="J69" s="27"/>
      <c r="K69" s="6"/>
      <c r="L69" s="41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8"/>
    </row>
    <row r="70" spans="2:27" ht="17.25" customHeight="1" x14ac:dyDescent="0.15">
      <c r="B70" s="50"/>
      <c r="C70" s="22"/>
      <c r="D70" s="39"/>
      <c r="E70" s="24"/>
      <c r="F70" s="25"/>
      <c r="G70" s="6"/>
      <c r="H70" s="26"/>
      <c r="I70" s="27"/>
      <c r="J70" s="27"/>
      <c r="K70" s="6"/>
      <c r="L70" s="41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8"/>
    </row>
    <row r="71" spans="2:27" ht="17.25" customHeight="1" x14ac:dyDescent="0.15">
      <c r="B71" s="50"/>
      <c r="C71" s="22"/>
      <c r="D71" s="39"/>
      <c r="E71" s="24"/>
      <c r="F71" s="29"/>
      <c r="G71" s="6"/>
      <c r="H71" s="30"/>
      <c r="I71" s="42"/>
      <c r="J71" s="43"/>
      <c r="K71" s="6"/>
      <c r="L71" s="4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8"/>
    </row>
    <row r="72" spans="2:27" ht="17.25" customHeight="1" x14ac:dyDescent="0.15">
      <c r="B72" s="50"/>
      <c r="C72" s="22"/>
      <c r="D72" s="39"/>
      <c r="E72" s="44"/>
      <c r="F72" s="29"/>
      <c r="G72" s="6"/>
      <c r="H72" s="30"/>
      <c r="I72" s="42"/>
      <c r="J72" s="43"/>
      <c r="K72" s="6"/>
      <c r="L72" s="4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8"/>
    </row>
    <row r="73" spans="2:27" ht="17.25" customHeight="1" x14ac:dyDescent="0.15">
      <c r="B73" s="50"/>
      <c r="C73" s="22"/>
      <c r="D73" s="39"/>
      <c r="E73" s="44"/>
      <c r="F73" s="29"/>
      <c r="G73" s="6"/>
      <c r="H73" s="30"/>
      <c r="I73" s="42"/>
      <c r="J73" s="43"/>
      <c r="K73" s="6"/>
      <c r="L73" s="4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8"/>
    </row>
    <row r="74" spans="2:27" ht="17.25" customHeight="1" x14ac:dyDescent="0.15">
      <c r="B74" s="50"/>
      <c r="C74" s="22"/>
      <c r="D74" s="39"/>
      <c r="E74" s="44"/>
      <c r="F74" s="25"/>
      <c r="G74" s="6"/>
      <c r="H74" s="26"/>
      <c r="I74" s="45"/>
      <c r="J74" s="45"/>
      <c r="K74" s="6"/>
      <c r="L74" s="46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8"/>
    </row>
    <row r="75" spans="2:27" ht="17.25" customHeight="1" x14ac:dyDescent="0.15">
      <c r="B75" s="50"/>
      <c r="C75" s="22"/>
      <c r="D75" s="39"/>
      <c r="E75" s="44"/>
      <c r="F75" s="25"/>
      <c r="G75" s="6"/>
      <c r="H75" s="26"/>
      <c r="I75" s="45"/>
      <c r="J75" s="45"/>
      <c r="K75" s="6"/>
      <c r="L75" s="46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8"/>
    </row>
    <row r="76" spans="2:27" ht="17.25" customHeight="1" x14ac:dyDescent="0.15">
      <c r="B76" s="50"/>
      <c r="C76" s="22"/>
      <c r="D76" s="39"/>
      <c r="E76" s="44"/>
      <c r="F76" s="25"/>
      <c r="G76" s="6"/>
      <c r="H76" s="26"/>
      <c r="I76" s="45"/>
      <c r="J76" s="45"/>
      <c r="K76" s="6"/>
      <c r="L76" s="46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8"/>
    </row>
    <row r="77" spans="2:27" ht="17.25" customHeight="1" x14ac:dyDescent="0.15">
      <c r="B77" s="50"/>
      <c r="C77" s="22"/>
      <c r="D77" s="39"/>
      <c r="E77" s="47"/>
      <c r="F77" s="48"/>
      <c r="G77" s="2"/>
      <c r="H77" s="26"/>
      <c r="I77" s="12"/>
      <c r="J77" s="12"/>
      <c r="K77" s="2"/>
      <c r="L77" s="1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8"/>
    </row>
    <row r="78" spans="2:27" ht="17.25" customHeight="1" x14ac:dyDescent="0.15">
      <c r="B78" s="50"/>
      <c r="C78" s="22"/>
      <c r="D78" s="39"/>
      <c r="E78" s="47"/>
      <c r="F78" s="48"/>
      <c r="G78" s="2"/>
      <c r="H78" s="26"/>
      <c r="I78" s="12"/>
      <c r="J78" s="12"/>
      <c r="K78" s="2"/>
      <c r="L78" s="1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8"/>
    </row>
    <row r="79" spans="2:27" ht="17.25" customHeight="1" x14ac:dyDescent="0.15">
      <c r="B79" s="50"/>
      <c r="C79" s="22"/>
      <c r="D79" s="39"/>
      <c r="E79" s="47"/>
      <c r="F79" s="48"/>
      <c r="G79" s="2"/>
      <c r="H79" s="26"/>
      <c r="I79" s="12"/>
      <c r="J79" s="12"/>
      <c r="K79" s="2"/>
      <c r="L79" s="13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8"/>
    </row>
    <row r="80" spans="2:27" ht="17.25" customHeight="1" x14ac:dyDescent="0.15">
      <c r="B80" s="50"/>
      <c r="C80" s="22"/>
      <c r="D80" s="39"/>
      <c r="E80" s="47"/>
      <c r="F80" s="48"/>
      <c r="G80" s="2"/>
      <c r="H80" s="26"/>
      <c r="I80" s="12"/>
      <c r="J80" s="12"/>
      <c r="K80" s="2"/>
      <c r="L80" s="13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8"/>
    </row>
    <row r="81" spans="2:27" ht="17.25" customHeight="1" x14ac:dyDescent="0.15">
      <c r="B81" s="50"/>
      <c r="C81" s="22"/>
      <c r="D81" s="39"/>
      <c r="E81" s="47"/>
      <c r="F81" s="48"/>
      <c r="G81" s="2"/>
      <c r="H81" s="26"/>
      <c r="I81" s="12"/>
      <c r="J81" s="12"/>
      <c r="K81" s="2"/>
      <c r="L81" s="1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8"/>
    </row>
    <row r="82" spans="2:27" ht="17.25" customHeight="1" x14ac:dyDescent="0.15">
      <c r="B82" s="50"/>
      <c r="C82" s="22"/>
      <c r="D82" s="39"/>
      <c r="E82" s="47"/>
      <c r="F82" s="48"/>
      <c r="G82" s="2"/>
      <c r="H82" s="26"/>
      <c r="I82" s="12"/>
      <c r="J82" s="12"/>
      <c r="K82" s="2"/>
      <c r="L82" s="1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8"/>
    </row>
    <row r="83" spans="2:27" ht="17.25" customHeight="1" x14ac:dyDescent="0.15">
      <c r="B83" s="50"/>
      <c r="C83" s="22"/>
      <c r="D83" s="39"/>
      <c r="E83" s="49"/>
      <c r="F83" s="29"/>
      <c r="G83" s="6"/>
      <c r="H83" s="30"/>
      <c r="I83" s="42"/>
      <c r="J83" s="43"/>
      <c r="K83" s="6"/>
      <c r="L83" s="4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8"/>
    </row>
    <row r="84" spans="2:27" ht="17.25" customHeight="1" x14ac:dyDescent="0.15">
      <c r="B84" s="50"/>
      <c r="C84" s="22"/>
      <c r="D84" s="39"/>
      <c r="E84" s="49"/>
      <c r="F84" s="29"/>
      <c r="G84" s="6"/>
      <c r="H84" s="30"/>
      <c r="I84" s="42"/>
      <c r="J84" s="43"/>
      <c r="K84" s="6"/>
      <c r="L84" s="4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8"/>
    </row>
    <row r="85" spans="2:27" ht="17.25" customHeight="1" x14ac:dyDescent="0.15">
      <c r="B85" s="50"/>
      <c r="C85" s="22"/>
      <c r="D85" s="39"/>
      <c r="E85" s="49"/>
      <c r="F85" s="29"/>
      <c r="G85" s="6"/>
      <c r="H85" s="30"/>
      <c r="I85" s="42"/>
      <c r="J85" s="43"/>
      <c r="K85" s="6"/>
      <c r="L85" s="4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8"/>
    </row>
    <row r="86" spans="2:27" ht="17.25" customHeight="1" x14ac:dyDescent="0.15">
      <c r="B86" s="50"/>
      <c r="C86" s="22"/>
      <c r="D86" s="39"/>
      <c r="E86" s="49"/>
      <c r="F86" s="6"/>
      <c r="G86" s="6"/>
      <c r="H86" s="26"/>
      <c r="I86" s="45"/>
      <c r="J86" s="45"/>
      <c r="K86" s="6"/>
      <c r="L86" s="46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8"/>
    </row>
    <row r="87" spans="2:27" ht="17.25" customHeight="1" x14ac:dyDescent="0.15">
      <c r="C87" s="4"/>
      <c r="E87" s="15"/>
      <c r="G87" s="5"/>
      <c r="H87" s="17"/>
      <c r="I87" s="18"/>
      <c r="J87" s="18"/>
      <c r="K87" s="15"/>
      <c r="L87" s="19"/>
    </row>
    <row r="88" spans="2:27" ht="17.25" customHeight="1" x14ac:dyDescent="0.15">
      <c r="C88" s="4"/>
      <c r="E88" s="21"/>
      <c r="G88" s="5"/>
      <c r="H88" s="11"/>
      <c r="I88" s="14"/>
      <c r="J88" s="14"/>
      <c r="K88" s="15"/>
      <c r="L88" s="16"/>
    </row>
    <row r="89" spans="2:27" ht="17.25" customHeight="1" x14ac:dyDescent="0.15">
      <c r="C89" s="4"/>
      <c r="H89" s="1"/>
      <c r="I89" s="1"/>
      <c r="J89" s="1"/>
      <c r="K89" s="1"/>
      <c r="L89" s="1"/>
    </row>
    <row r="90" spans="2:27" ht="17.25" customHeight="1" x14ac:dyDescent="0.15">
      <c r="H90" s="1"/>
      <c r="I90" s="1"/>
      <c r="J90" s="1"/>
      <c r="K90" s="1"/>
      <c r="L90" s="1"/>
    </row>
    <row r="91" spans="2:27" ht="17.25" customHeight="1" x14ac:dyDescent="0.15">
      <c r="H91" s="1"/>
      <c r="I91" s="1"/>
      <c r="J91" s="1"/>
      <c r="K91" s="1"/>
      <c r="L91" s="1"/>
    </row>
    <row r="92" spans="2:27" ht="17.25" customHeight="1" x14ac:dyDescent="0.15">
      <c r="H92" s="7"/>
      <c r="I92" s="1"/>
      <c r="J92" s="1"/>
      <c r="K92" s="1"/>
      <c r="L92" s="1"/>
    </row>
    <row r="93" spans="2:27" ht="17.25" customHeight="1" x14ac:dyDescent="0.15">
      <c r="H93" s="1"/>
      <c r="I93" s="1"/>
      <c r="J93" s="1"/>
      <c r="K93" s="1"/>
      <c r="L93" s="1"/>
    </row>
    <row r="94" spans="2:27" ht="17.25" customHeight="1" x14ac:dyDescent="0.15">
      <c r="H94" s="1"/>
      <c r="I94" s="1"/>
      <c r="J94" s="1"/>
      <c r="K94" s="1"/>
      <c r="L94" s="1"/>
    </row>
    <row r="95" spans="2:27" ht="17.25" customHeight="1" x14ac:dyDescent="0.15">
      <c r="H95" s="1"/>
      <c r="I95" s="1"/>
      <c r="J95" s="1"/>
      <c r="K95" s="1"/>
      <c r="L95" s="1"/>
    </row>
    <row r="96" spans="2:27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</sheetData>
  <mergeCells count="164">
    <mergeCell ref="B36:C36"/>
    <mergeCell ref="H25:I25"/>
    <mergeCell ref="B37:C38"/>
    <mergeCell ref="B32:C32"/>
    <mergeCell ref="BN32:BR32"/>
    <mergeCell ref="B33:C33"/>
    <mergeCell ref="BN33:BR33"/>
    <mergeCell ref="B34:C34"/>
    <mergeCell ref="B35:C35"/>
    <mergeCell ref="BN35:BR35"/>
    <mergeCell ref="D37:G37"/>
    <mergeCell ref="P37:S37"/>
    <mergeCell ref="AB37:AE37"/>
    <mergeCell ref="AF37:AH37"/>
    <mergeCell ref="AI37:AL37"/>
    <mergeCell ref="AU37:AX37"/>
    <mergeCell ref="D38:G38"/>
    <mergeCell ref="BG37:BJ37"/>
    <mergeCell ref="BK37:BM37"/>
    <mergeCell ref="AF38:AH38"/>
    <mergeCell ref="BK38:BM38"/>
    <mergeCell ref="L38:M38"/>
    <mergeCell ref="O38:Q38"/>
    <mergeCell ref="R38:U38"/>
    <mergeCell ref="B31:C31"/>
    <mergeCell ref="BN31:BR31"/>
    <mergeCell ref="B24:C24"/>
    <mergeCell ref="BN24:BR24"/>
    <mergeCell ref="B25:C26"/>
    <mergeCell ref="D25:G25"/>
    <mergeCell ref="P25:S25"/>
    <mergeCell ref="AB25:AE25"/>
    <mergeCell ref="AF25:AH25"/>
    <mergeCell ref="AF26:AH26"/>
    <mergeCell ref="AI25:AL25"/>
    <mergeCell ref="AU25:AX25"/>
    <mergeCell ref="BG25:BJ25"/>
    <mergeCell ref="BK25:BM25"/>
    <mergeCell ref="BK26:BM26"/>
    <mergeCell ref="AW26:AZ26"/>
    <mergeCell ref="BE26:BF26"/>
    <mergeCell ref="BH26:BJ26"/>
    <mergeCell ref="AY25:AZ25"/>
    <mergeCell ref="BA25:BD25"/>
    <mergeCell ref="BE25:BF25"/>
    <mergeCell ref="B28:C30"/>
    <mergeCell ref="D14:G14"/>
    <mergeCell ref="L14:M14"/>
    <mergeCell ref="R14:U14"/>
    <mergeCell ref="H13:I13"/>
    <mergeCell ref="J13:M13"/>
    <mergeCell ref="N13:O13"/>
    <mergeCell ref="T13:U13"/>
    <mergeCell ref="V13:Y13"/>
    <mergeCell ref="J25:M25"/>
    <mergeCell ref="N25:O25"/>
    <mergeCell ref="V25:Y25"/>
    <mergeCell ref="T25:U25"/>
    <mergeCell ref="O14:Q14"/>
    <mergeCell ref="B12:C12"/>
    <mergeCell ref="Z13:AA13"/>
    <mergeCell ref="Z14:AA14"/>
    <mergeCell ref="B21:C21"/>
    <mergeCell ref="BN21:BR21"/>
    <mergeCell ref="B22:C22"/>
    <mergeCell ref="B23:C23"/>
    <mergeCell ref="BN23:BR23"/>
    <mergeCell ref="B16:C18"/>
    <mergeCell ref="BN16:BR18"/>
    <mergeCell ref="B19:C19"/>
    <mergeCell ref="BN19:BR19"/>
    <mergeCell ref="B20:C20"/>
    <mergeCell ref="AI14:AL14"/>
    <mergeCell ref="AQ14:AR14"/>
    <mergeCell ref="AT14:AV14"/>
    <mergeCell ref="AW14:AZ14"/>
    <mergeCell ref="BE14:BF14"/>
    <mergeCell ref="AC14:AE14"/>
    <mergeCell ref="V2:AO2"/>
    <mergeCell ref="B3:C3"/>
    <mergeCell ref="AN3:AO3"/>
    <mergeCell ref="AL3:AM3"/>
    <mergeCell ref="AE3:AK3"/>
    <mergeCell ref="AC3:AD3"/>
    <mergeCell ref="Y3:AB3"/>
    <mergeCell ref="V3:X3"/>
    <mergeCell ref="D3:U3"/>
    <mergeCell ref="BA3:BH3"/>
    <mergeCell ref="B4:C4"/>
    <mergeCell ref="B13:C14"/>
    <mergeCell ref="AF14:AH14"/>
    <mergeCell ref="AI13:AL13"/>
    <mergeCell ref="B7:C7"/>
    <mergeCell ref="B8:C8"/>
    <mergeCell ref="BN4:BR6"/>
    <mergeCell ref="BK14:BM14"/>
    <mergeCell ref="BN7:BR7"/>
    <mergeCell ref="B5:C6"/>
    <mergeCell ref="AW3:AZ3"/>
    <mergeCell ref="AP3:AV3"/>
    <mergeCell ref="B9:C9"/>
    <mergeCell ref="B10:C10"/>
    <mergeCell ref="B11:C11"/>
    <mergeCell ref="BN11:BR11"/>
    <mergeCell ref="AB13:AE13"/>
    <mergeCell ref="AF13:AH13"/>
    <mergeCell ref="D13:G13"/>
    <mergeCell ref="P13:S13"/>
    <mergeCell ref="AU13:AX13"/>
    <mergeCell ref="BG13:BJ13"/>
    <mergeCell ref="BK13:BM13"/>
    <mergeCell ref="BN28:BR30"/>
    <mergeCell ref="BN36:BR36"/>
    <mergeCell ref="BA46:BE46"/>
    <mergeCell ref="BA40:BE40"/>
    <mergeCell ref="BH14:BJ14"/>
    <mergeCell ref="BH38:BJ38"/>
    <mergeCell ref="AM13:AN13"/>
    <mergeCell ref="AO13:AR13"/>
    <mergeCell ref="BN12:BR12"/>
    <mergeCell ref="BN20:BR20"/>
    <mergeCell ref="BA37:BD37"/>
    <mergeCell ref="AS13:AT13"/>
    <mergeCell ref="AY13:AZ13"/>
    <mergeCell ref="BA13:BD13"/>
    <mergeCell ref="BE13:BF13"/>
    <mergeCell ref="AK41:AR42"/>
    <mergeCell ref="AT41:AV42"/>
    <mergeCell ref="D26:G26"/>
    <mergeCell ref="L26:M26"/>
    <mergeCell ref="O26:Q26"/>
    <mergeCell ref="R26:U26"/>
    <mergeCell ref="Z26:AA26"/>
    <mergeCell ref="AC26:AE26"/>
    <mergeCell ref="AI26:AL26"/>
    <mergeCell ref="AQ26:AR26"/>
    <mergeCell ref="AT26:AV26"/>
    <mergeCell ref="Z38:AA38"/>
    <mergeCell ref="AC38:AE38"/>
    <mergeCell ref="AF47:AJ47"/>
    <mergeCell ref="AQ38:AR38"/>
    <mergeCell ref="AT38:AV38"/>
    <mergeCell ref="AW38:AZ38"/>
    <mergeCell ref="BE38:BF38"/>
    <mergeCell ref="BE37:BF37"/>
    <mergeCell ref="H37:I37"/>
    <mergeCell ref="J37:M37"/>
    <mergeCell ref="N37:O37"/>
    <mergeCell ref="T37:U37"/>
    <mergeCell ref="V37:Y37"/>
    <mergeCell ref="Z37:AA37"/>
    <mergeCell ref="AM37:AN37"/>
    <mergeCell ref="AO37:AR37"/>
    <mergeCell ref="AS37:AT37"/>
    <mergeCell ref="AI38:AL38"/>
    <mergeCell ref="Z25:AA25"/>
    <mergeCell ref="AM25:AN25"/>
    <mergeCell ref="AO25:AR25"/>
    <mergeCell ref="AS25:AT25"/>
    <mergeCell ref="AY37:AZ37"/>
    <mergeCell ref="AT40:AX40"/>
    <mergeCell ref="AF46:AJ46"/>
    <mergeCell ref="AM46:AQ46"/>
    <mergeCell ref="AT46:AX46"/>
  </mergeCells>
  <phoneticPr fontId="2"/>
  <conditionalFormatting sqref="D13:D14 D5:BM10">
    <cfRule type="expression" dxfId="94" priority="106">
      <formula>COUNTIF(INDIRECT("祝日一覧[日付]"),D$5)=1</formula>
    </cfRule>
    <cfRule type="expression" dxfId="93" priority="100" stopIfTrue="1">
      <formula>D$6="日"</formula>
    </cfRule>
    <cfRule type="expression" dxfId="92" priority="101" stopIfTrue="1">
      <formula>D$6="土"</formula>
    </cfRule>
  </conditionalFormatting>
  <conditionalFormatting sqref="D17:BM22">
    <cfRule type="expression" dxfId="91" priority="105">
      <formula>COUNTIF(INDIRECT("祝日一覧[日付]"),D$17)=1</formula>
    </cfRule>
    <cfRule type="expression" dxfId="90" priority="108">
      <formula>COUNTIF(INDIRECT("祝日[日付]"),D$17)=1</formula>
    </cfRule>
    <cfRule type="expression" dxfId="89" priority="99" stopIfTrue="1">
      <formula>D$18="日"</formula>
    </cfRule>
    <cfRule type="expression" dxfId="88" priority="104" stopIfTrue="1">
      <formula>D$18="土"</formula>
    </cfRule>
  </conditionalFormatting>
  <conditionalFormatting sqref="D29:BM34">
    <cfRule type="expression" dxfId="87" priority="109">
      <formula>COUNTIF(INDIRECT("祝日一覧[日付]"),D$29)=1</formula>
    </cfRule>
    <cfRule type="expression" dxfId="86" priority="102" stopIfTrue="1">
      <formula>D$30="日"</formula>
    </cfRule>
    <cfRule type="expression" dxfId="85" priority="103" stopIfTrue="1">
      <formula>D$30="土"</formula>
    </cfRule>
  </conditionalFormatting>
  <conditionalFormatting sqref="D13:D14 D5:BM10">
    <cfRule type="expression" priority="107">
      <formula>COUNTIF(#REF!,D$5)=1</formula>
    </cfRule>
  </conditionalFormatting>
  <conditionalFormatting sqref="BL17:BM24 BJ17:BM17 AF24:BK24 BI18:BM18 AF17:BK22 D17:AE24 AF23:AT23 AX23:BK23">
    <cfRule type="expression" dxfId="84" priority="98">
      <formula>D$17&gt;$AP$3</formula>
    </cfRule>
  </conditionalFormatting>
  <conditionalFormatting sqref="D29:BM36">
    <cfRule type="expression" dxfId="83" priority="97">
      <formula>D$29&gt;$AP$3</formula>
    </cfRule>
  </conditionalFormatting>
  <conditionalFormatting sqref="AI5:BM12">
    <cfRule type="expression" dxfId="82" priority="70">
      <formula>AI$5&gt;$AP$3</formula>
    </cfRule>
  </conditionalFormatting>
  <conditionalFormatting sqref="D5:AF12">
    <cfRule type="expression" dxfId="81" priority="69">
      <formula>D$5&lt;$AE$3</formula>
    </cfRule>
  </conditionalFormatting>
  <conditionalFormatting sqref="AF5:AH12">
    <cfRule type="expression" dxfId="80" priority="67">
      <formula>AF$5&gt;$AP$3</formula>
    </cfRule>
  </conditionalFormatting>
  <conditionalFormatting sqref="AI13:AI14">
    <cfRule type="expression" dxfId="79" priority="23">
      <formula>COUNTIF(INDIRECT("祝日一覧[日付]"),AI$5)=1</formula>
    </cfRule>
    <cfRule type="expression" dxfId="78" priority="25">
      <formula>AI$6="日"</formula>
    </cfRule>
    <cfRule type="expression" dxfId="77" priority="26">
      <formula>AI$6="土"</formula>
    </cfRule>
  </conditionalFormatting>
  <conditionalFormatting sqref="AI13:AI14">
    <cfRule type="expression" priority="24">
      <formula>COUNTIF(#REF!,AI$5)=1</formula>
    </cfRule>
  </conditionalFormatting>
  <conditionalFormatting sqref="D25:D26">
    <cfRule type="expression" dxfId="76" priority="19">
      <formula>COUNTIF(INDIRECT("祝日一覧[日付]"),D$5)=1</formula>
    </cfRule>
    <cfRule type="expression" dxfId="75" priority="21">
      <formula>D$6="日"</formula>
    </cfRule>
    <cfRule type="expression" dxfId="74" priority="22">
      <formula>D$6="土"</formula>
    </cfRule>
  </conditionalFormatting>
  <conditionalFormatting sqref="D25:D26">
    <cfRule type="expression" priority="20">
      <formula>COUNTIF(#REF!,D$5)=1</formula>
    </cfRule>
  </conditionalFormatting>
  <conditionalFormatting sqref="AI25:AI26">
    <cfRule type="expression" dxfId="73" priority="15">
      <formula>COUNTIF(INDIRECT("祝日一覧[日付]"),AI$5)=1</formula>
    </cfRule>
    <cfRule type="expression" dxfId="72" priority="17">
      <formula>AI$6="日"</formula>
    </cfRule>
    <cfRule type="expression" dxfId="71" priority="18">
      <formula>AI$6="土"</formula>
    </cfRule>
  </conditionalFormatting>
  <conditionalFormatting sqref="AI25:AI26">
    <cfRule type="expression" priority="16">
      <formula>COUNTIF(#REF!,AI$5)=1</formula>
    </cfRule>
  </conditionalFormatting>
  <conditionalFormatting sqref="D37:D38">
    <cfRule type="expression" dxfId="70" priority="11">
      <formula>COUNTIF(INDIRECT("祝日一覧[日付]"),D$5)=1</formula>
    </cfRule>
    <cfRule type="expression" dxfId="69" priority="13">
      <formula>D$6="日"</formula>
    </cfRule>
    <cfRule type="expression" dxfId="68" priority="14">
      <formula>D$6="土"</formula>
    </cfRule>
  </conditionalFormatting>
  <conditionalFormatting sqref="D37:D38">
    <cfRule type="expression" priority="12">
      <formula>COUNTIF(#REF!,D$5)=1</formula>
    </cfRule>
  </conditionalFormatting>
  <conditionalFormatting sqref="AI37:AI38">
    <cfRule type="expression" dxfId="67" priority="7">
      <formula>COUNTIF(INDIRECT("祝日一覧[日付]"),AI$5)=1</formula>
    </cfRule>
    <cfRule type="expression" dxfId="66" priority="9">
      <formula>AI$6="日"</formula>
    </cfRule>
    <cfRule type="expression" dxfId="65" priority="10">
      <formula>AI$6="土"</formula>
    </cfRule>
  </conditionalFormatting>
  <conditionalFormatting sqref="AI37:AI38">
    <cfRule type="expression" priority="8">
      <formula>COUNTIF(#REF!,AI$5)=1</formula>
    </cfRule>
  </conditionalFormatting>
  <dataValidations count="5">
    <dataValidation type="list" allowBlank="1" showInputMessage="1" showErrorMessage="1" sqref="D36:BM36 D24:BM24 D12:BM12">
      <formula1>$P$44:$P$45</formula1>
    </dataValidation>
    <dataValidation type="list" allowBlank="1" showInputMessage="1" showErrorMessage="1" sqref="D23:BM23 D11:BM11 D35:BM35">
      <formula1>$O$43:$P$43</formula1>
    </dataValidation>
    <dataValidation type="list" allowBlank="1" showInputMessage="1" showErrorMessage="1" sqref="D7:BM7 D19:BM19 D31:BM31">
      <formula1>$E$41:$E$45</formula1>
    </dataValidation>
    <dataValidation type="list" allowBlank="1" showInputMessage="1" showErrorMessage="1" sqref="D8:BM10 D20:BM22 D32:BM34">
      <formula1>$P$40:$P$42</formula1>
    </dataValidation>
    <dataValidation type="list" allowBlank="1" showInputMessage="1" showErrorMessage="1" sqref="AT41:AV42">
      <formula1>$BU$41:$BU$43</formula1>
    </dataValidation>
  </dataValidations>
  <printOptions horizontalCentered="1" verticalCentered="1"/>
  <pageMargins left="0.39370078740157483" right="0.23" top="0.26" bottom="0.2" header="0.22" footer="0.17"/>
  <pageSetup paperSize="9" scale="7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F888"/>
  </sheetPr>
  <dimension ref="B1:BU108"/>
  <sheetViews>
    <sheetView tabSelected="1" view="pageBreakPreview" topLeftCell="B1" zoomScale="90" zoomScaleNormal="100" zoomScaleSheetLayoutView="90" workbookViewId="0">
      <selection activeCell="BK17" sqref="BK17"/>
    </sheetView>
  </sheetViews>
  <sheetFormatPr defaultRowHeight="10.5" x14ac:dyDescent="0.15"/>
  <cols>
    <col min="1" max="1" width="0.75" style="5" customWidth="1"/>
    <col min="2" max="2" width="3.5" style="5" customWidth="1"/>
    <col min="3" max="3" width="20.375" style="5" customWidth="1"/>
    <col min="4" max="6" width="2.25" style="5" customWidth="1"/>
    <col min="7" max="7" width="2.25" style="3" customWidth="1"/>
    <col min="8" max="65" width="2.25" style="5" customWidth="1"/>
    <col min="66" max="70" width="1.5" style="5" customWidth="1"/>
    <col min="71" max="71" width="10.75" style="5" customWidth="1"/>
    <col min="72" max="111" width="2.125" style="5" customWidth="1"/>
    <col min="112" max="16384" width="9" style="5"/>
  </cols>
  <sheetData>
    <row r="1" spans="2:70" ht="3" customHeight="1" x14ac:dyDescent="0.15"/>
    <row r="2" spans="2:70" ht="30.75" customHeight="1" thickBot="1" x14ac:dyDescent="0.2">
      <c r="B2" s="20"/>
      <c r="C2" s="64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340" t="str">
        <f>★記入例★!V2</f>
        <v>【月単位】週休２日確認シート</v>
      </c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70"/>
      <c r="AQ2" s="70"/>
      <c r="AR2" s="70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7" t="s">
        <v>2</v>
      </c>
    </row>
    <row r="3" spans="2:70" ht="19.5" customHeight="1" thickBot="1" x14ac:dyDescent="0.2">
      <c r="B3" s="341" t="s">
        <v>4</v>
      </c>
      <c r="C3" s="342"/>
      <c r="D3" s="350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52" t="s">
        <v>42</v>
      </c>
      <c r="W3" s="352"/>
      <c r="X3" s="353"/>
      <c r="Y3" s="350" t="s">
        <v>41</v>
      </c>
      <c r="Z3" s="349"/>
      <c r="AA3" s="349"/>
      <c r="AB3" s="351"/>
      <c r="AC3" s="349" t="s">
        <v>5</v>
      </c>
      <c r="AD3" s="349"/>
      <c r="AE3" s="346">
        <v>45845</v>
      </c>
      <c r="AF3" s="347"/>
      <c r="AG3" s="347"/>
      <c r="AH3" s="347"/>
      <c r="AI3" s="347"/>
      <c r="AJ3" s="347"/>
      <c r="AK3" s="348"/>
      <c r="AL3" s="345" t="s">
        <v>40</v>
      </c>
      <c r="AM3" s="345"/>
      <c r="AN3" s="343" t="s">
        <v>35</v>
      </c>
      <c r="AO3" s="344"/>
      <c r="AP3" s="338">
        <v>46016</v>
      </c>
      <c r="AQ3" s="338"/>
      <c r="AR3" s="338"/>
      <c r="AS3" s="338"/>
      <c r="AT3" s="338"/>
      <c r="AU3" s="338"/>
      <c r="AV3" s="338"/>
      <c r="AW3" s="337" t="s">
        <v>39</v>
      </c>
      <c r="AX3" s="338"/>
      <c r="AY3" s="338"/>
      <c r="AZ3" s="339"/>
      <c r="BA3" s="309"/>
      <c r="BB3" s="309"/>
      <c r="BC3" s="309"/>
      <c r="BD3" s="309"/>
      <c r="BE3" s="309"/>
      <c r="BF3" s="309"/>
      <c r="BG3" s="309"/>
      <c r="BH3" s="310"/>
      <c r="BI3" s="193"/>
      <c r="BJ3" s="193"/>
      <c r="BK3" s="193"/>
      <c r="BL3" s="193"/>
      <c r="BM3" s="193"/>
    </row>
    <row r="4" spans="2:70" ht="17.25" customHeight="1" x14ac:dyDescent="0.15">
      <c r="B4" s="311"/>
      <c r="C4" s="312"/>
      <c r="D4" s="256">
        <f>MONTH(AE3)</f>
        <v>7</v>
      </c>
      <c r="E4" s="149" t="s">
        <v>37</v>
      </c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64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250"/>
      <c r="AG4" s="149"/>
      <c r="AH4" s="128"/>
      <c r="AI4" s="259">
        <f>MONTH(EDATE(AE3,1))</f>
        <v>8</v>
      </c>
      <c r="AJ4" s="208" t="s">
        <v>43</v>
      </c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327"/>
      <c r="BO4" s="293"/>
      <c r="BP4" s="293"/>
      <c r="BQ4" s="293"/>
      <c r="BR4" s="294"/>
    </row>
    <row r="5" spans="2:70" ht="15" customHeight="1" x14ac:dyDescent="0.15">
      <c r="B5" s="333"/>
      <c r="C5" s="334"/>
      <c r="D5" s="143">
        <f>DATE(YEAR(AE3),MONTH(AE3),1)</f>
        <v>45839</v>
      </c>
      <c r="E5" s="113">
        <f>DATE(YEAR(D5),MONTH(D5),DAY(D5)+1)</f>
        <v>45840</v>
      </c>
      <c r="F5" s="113">
        <f t="shared" ref="F5:BL5" si="0">DATE(YEAR(E5),MONTH(E5),DAY(E5)+1)</f>
        <v>45841</v>
      </c>
      <c r="G5" s="113">
        <f t="shared" si="0"/>
        <v>45842</v>
      </c>
      <c r="H5" s="113">
        <f t="shared" si="0"/>
        <v>45843</v>
      </c>
      <c r="I5" s="113">
        <f t="shared" si="0"/>
        <v>45844</v>
      </c>
      <c r="J5" s="113">
        <f t="shared" si="0"/>
        <v>45845</v>
      </c>
      <c r="K5" s="113">
        <f t="shared" si="0"/>
        <v>45846</v>
      </c>
      <c r="L5" s="113">
        <f t="shared" si="0"/>
        <v>45847</v>
      </c>
      <c r="M5" s="113">
        <f t="shared" si="0"/>
        <v>45848</v>
      </c>
      <c r="N5" s="113">
        <f t="shared" si="0"/>
        <v>45849</v>
      </c>
      <c r="O5" s="113">
        <f t="shared" si="0"/>
        <v>45850</v>
      </c>
      <c r="P5" s="113">
        <f t="shared" si="0"/>
        <v>45851</v>
      </c>
      <c r="Q5" s="113">
        <f t="shared" si="0"/>
        <v>45852</v>
      </c>
      <c r="R5" s="113">
        <f t="shared" si="0"/>
        <v>45853</v>
      </c>
      <c r="S5" s="113">
        <f t="shared" si="0"/>
        <v>45854</v>
      </c>
      <c r="T5" s="113">
        <f t="shared" si="0"/>
        <v>45855</v>
      </c>
      <c r="U5" s="113">
        <f t="shared" si="0"/>
        <v>45856</v>
      </c>
      <c r="V5" s="113">
        <f t="shared" si="0"/>
        <v>45857</v>
      </c>
      <c r="W5" s="113">
        <f t="shared" si="0"/>
        <v>45858</v>
      </c>
      <c r="X5" s="113">
        <f t="shared" si="0"/>
        <v>45859</v>
      </c>
      <c r="Y5" s="113">
        <f t="shared" si="0"/>
        <v>45860</v>
      </c>
      <c r="Z5" s="113">
        <f t="shared" si="0"/>
        <v>45861</v>
      </c>
      <c r="AA5" s="113">
        <f t="shared" si="0"/>
        <v>45862</v>
      </c>
      <c r="AB5" s="113">
        <f t="shared" si="0"/>
        <v>45863</v>
      </c>
      <c r="AC5" s="113">
        <f t="shared" si="0"/>
        <v>45864</v>
      </c>
      <c r="AD5" s="113">
        <f t="shared" si="0"/>
        <v>45865</v>
      </c>
      <c r="AE5" s="113">
        <f t="shared" si="0"/>
        <v>45866</v>
      </c>
      <c r="AF5" s="194">
        <f>IF(AE5="","",IF(DAY(AE5+1)=1,"",AE5+1))</f>
        <v>45867</v>
      </c>
      <c r="AG5" s="113">
        <f>IF(AF5="","",IF(DAY(AF5+1)=1,"",AF5+1))</f>
        <v>45868</v>
      </c>
      <c r="AH5" s="129">
        <f>IF(AG5="","",IF(DAY(AG5+1)=1,"",AG5+1))</f>
        <v>45869</v>
      </c>
      <c r="AI5" s="194">
        <f>DATE(YEAR(AE3),MONTH(AE3)+1,1)</f>
        <v>45870</v>
      </c>
      <c r="AJ5" s="113">
        <f t="shared" si="0"/>
        <v>45871</v>
      </c>
      <c r="AK5" s="113">
        <f t="shared" si="0"/>
        <v>45872</v>
      </c>
      <c r="AL5" s="113">
        <f t="shared" si="0"/>
        <v>45873</v>
      </c>
      <c r="AM5" s="113">
        <f t="shared" si="0"/>
        <v>45874</v>
      </c>
      <c r="AN5" s="113">
        <f t="shared" si="0"/>
        <v>45875</v>
      </c>
      <c r="AO5" s="113">
        <f t="shared" si="0"/>
        <v>45876</v>
      </c>
      <c r="AP5" s="113">
        <f t="shared" si="0"/>
        <v>45877</v>
      </c>
      <c r="AQ5" s="113">
        <f t="shared" si="0"/>
        <v>45878</v>
      </c>
      <c r="AR5" s="113">
        <f t="shared" si="0"/>
        <v>45879</v>
      </c>
      <c r="AS5" s="113">
        <f t="shared" si="0"/>
        <v>45880</v>
      </c>
      <c r="AT5" s="113">
        <f t="shared" si="0"/>
        <v>45881</v>
      </c>
      <c r="AU5" s="113">
        <f t="shared" si="0"/>
        <v>45882</v>
      </c>
      <c r="AV5" s="113">
        <f t="shared" si="0"/>
        <v>45883</v>
      </c>
      <c r="AW5" s="113">
        <f t="shared" si="0"/>
        <v>45884</v>
      </c>
      <c r="AX5" s="113">
        <f t="shared" si="0"/>
        <v>45885</v>
      </c>
      <c r="AY5" s="113">
        <f t="shared" si="0"/>
        <v>45886</v>
      </c>
      <c r="AZ5" s="113">
        <f t="shared" si="0"/>
        <v>45887</v>
      </c>
      <c r="BA5" s="113">
        <f t="shared" si="0"/>
        <v>45888</v>
      </c>
      <c r="BB5" s="113">
        <f t="shared" si="0"/>
        <v>45889</v>
      </c>
      <c r="BC5" s="113">
        <f t="shared" si="0"/>
        <v>45890</v>
      </c>
      <c r="BD5" s="113">
        <f t="shared" si="0"/>
        <v>45891</v>
      </c>
      <c r="BE5" s="113">
        <f t="shared" si="0"/>
        <v>45892</v>
      </c>
      <c r="BF5" s="113">
        <f t="shared" si="0"/>
        <v>45893</v>
      </c>
      <c r="BG5" s="113">
        <f t="shared" si="0"/>
        <v>45894</v>
      </c>
      <c r="BH5" s="113">
        <f t="shared" si="0"/>
        <v>45895</v>
      </c>
      <c r="BI5" s="113">
        <f t="shared" si="0"/>
        <v>45896</v>
      </c>
      <c r="BJ5" s="113">
        <f t="shared" si="0"/>
        <v>45897</v>
      </c>
      <c r="BK5" s="113">
        <f>IF(BJ5="","",IF(DAY(BJ5+1)=1,"",BJ5+1))</f>
        <v>45898</v>
      </c>
      <c r="BL5" s="113">
        <f>IF(BK5="","",IF(DAY(BK5+1)=1,"",BK5+1))</f>
        <v>45899</v>
      </c>
      <c r="BM5" s="218">
        <f>IF(BL5="","",IF(DAY(BL5+1)=1,"",BL5+1))</f>
        <v>45900</v>
      </c>
      <c r="BN5" s="328"/>
      <c r="BO5" s="295"/>
      <c r="BP5" s="295"/>
      <c r="BQ5" s="295"/>
      <c r="BR5" s="296"/>
    </row>
    <row r="6" spans="2:70" ht="15" customHeight="1" thickBot="1" x14ac:dyDescent="0.2">
      <c r="B6" s="335"/>
      <c r="C6" s="336"/>
      <c r="D6" s="163" t="str">
        <f>TEXT(D5,"aaa")</f>
        <v>火</v>
      </c>
      <c r="E6" s="164" t="str">
        <f t="shared" ref="E6:BM6" si="1">TEXT(E5,"aaa")</f>
        <v>水</v>
      </c>
      <c r="F6" s="164" t="str">
        <f t="shared" si="1"/>
        <v>木</v>
      </c>
      <c r="G6" s="164" t="str">
        <f t="shared" si="1"/>
        <v>金</v>
      </c>
      <c r="H6" s="164" t="str">
        <f t="shared" si="1"/>
        <v>土</v>
      </c>
      <c r="I6" s="164" t="str">
        <f t="shared" si="1"/>
        <v>日</v>
      </c>
      <c r="J6" s="164" t="str">
        <f t="shared" si="1"/>
        <v>月</v>
      </c>
      <c r="K6" s="164" t="str">
        <f t="shared" si="1"/>
        <v>火</v>
      </c>
      <c r="L6" s="164" t="str">
        <f t="shared" si="1"/>
        <v>水</v>
      </c>
      <c r="M6" s="164" t="str">
        <f t="shared" si="1"/>
        <v>木</v>
      </c>
      <c r="N6" s="164" t="str">
        <f t="shared" si="1"/>
        <v>金</v>
      </c>
      <c r="O6" s="164" t="str">
        <f t="shared" si="1"/>
        <v>土</v>
      </c>
      <c r="P6" s="164" t="str">
        <f t="shared" si="1"/>
        <v>日</v>
      </c>
      <c r="Q6" s="164" t="str">
        <f t="shared" si="1"/>
        <v>月</v>
      </c>
      <c r="R6" s="164" t="str">
        <f t="shared" si="1"/>
        <v>火</v>
      </c>
      <c r="S6" s="164" t="str">
        <f t="shared" si="1"/>
        <v>水</v>
      </c>
      <c r="T6" s="164" t="str">
        <f t="shared" si="1"/>
        <v>木</v>
      </c>
      <c r="U6" s="164" t="str">
        <f t="shared" si="1"/>
        <v>金</v>
      </c>
      <c r="V6" s="164" t="str">
        <f t="shared" si="1"/>
        <v>土</v>
      </c>
      <c r="W6" s="164" t="str">
        <f t="shared" si="1"/>
        <v>日</v>
      </c>
      <c r="X6" s="164" t="str">
        <f t="shared" si="1"/>
        <v>月</v>
      </c>
      <c r="Y6" s="164" t="str">
        <f t="shared" si="1"/>
        <v>火</v>
      </c>
      <c r="Z6" s="164" t="str">
        <f t="shared" si="1"/>
        <v>水</v>
      </c>
      <c r="AA6" s="164" t="str">
        <f t="shared" si="1"/>
        <v>木</v>
      </c>
      <c r="AB6" s="164" t="str">
        <f t="shared" si="1"/>
        <v>金</v>
      </c>
      <c r="AC6" s="164" t="str">
        <f t="shared" si="1"/>
        <v>土</v>
      </c>
      <c r="AD6" s="164" t="str">
        <f t="shared" si="1"/>
        <v>日</v>
      </c>
      <c r="AE6" s="164" t="str">
        <f t="shared" si="1"/>
        <v>月</v>
      </c>
      <c r="AF6" s="195" t="str">
        <f t="shared" si="1"/>
        <v>火</v>
      </c>
      <c r="AG6" s="164" t="str">
        <f t="shared" si="1"/>
        <v>水</v>
      </c>
      <c r="AH6" s="165" t="str">
        <f t="shared" si="1"/>
        <v>木</v>
      </c>
      <c r="AI6" s="195" t="str">
        <f>TEXT(AI5,"aaa")</f>
        <v>金</v>
      </c>
      <c r="AJ6" s="164" t="str">
        <f t="shared" si="1"/>
        <v>土</v>
      </c>
      <c r="AK6" s="164" t="str">
        <f t="shared" si="1"/>
        <v>日</v>
      </c>
      <c r="AL6" s="164" t="str">
        <f t="shared" si="1"/>
        <v>月</v>
      </c>
      <c r="AM6" s="164" t="str">
        <f t="shared" si="1"/>
        <v>火</v>
      </c>
      <c r="AN6" s="164" t="str">
        <f t="shared" si="1"/>
        <v>水</v>
      </c>
      <c r="AO6" s="164" t="str">
        <f t="shared" si="1"/>
        <v>木</v>
      </c>
      <c r="AP6" s="164" t="str">
        <f t="shared" si="1"/>
        <v>金</v>
      </c>
      <c r="AQ6" s="164" t="str">
        <f t="shared" si="1"/>
        <v>土</v>
      </c>
      <c r="AR6" s="164" t="str">
        <f t="shared" si="1"/>
        <v>日</v>
      </c>
      <c r="AS6" s="164" t="str">
        <f t="shared" si="1"/>
        <v>月</v>
      </c>
      <c r="AT6" s="164" t="str">
        <f t="shared" si="1"/>
        <v>火</v>
      </c>
      <c r="AU6" s="164" t="str">
        <f t="shared" si="1"/>
        <v>水</v>
      </c>
      <c r="AV6" s="164" t="str">
        <f t="shared" si="1"/>
        <v>木</v>
      </c>
      <c r="AW6" s="164" t="str">
        <f t="shared" si="1"/>
        <v>金</v>
      </c>
      <c r="AX6" s="164" t="str">
        <f t="shared" si="1"/>
        <v>土</v>
      </c>
      <c r="AY6" s="164" t="str">
        <f t="shared" si="1"/>
        <v>日</v>
      </c>
      <c r="AZ6" s="164" t="str">
        <f t="shared" si="1"/>
        <v>月</v>
      </c>
      <c r="BA6" s="164" t="str">
        <f t="shared" si="1"/>
        <v>火</v>
      </c>
      <c r="BB6" s="164" t="str">
        <f t="shared" si="1"/>
        <v>水</v>
      </c>
      <c r="BC6" s="164" t="str">
        <f t="shared" si="1"/>
        <v>木</v>
      </c>
      <c r="BD6" s="164" t="str">
        <f t="shared" si="1"/>
        <v>金</v>
      </c>
      <c r="BE6" s="164" t="str">
        <f t="shared" si="1"/>
        <v>土</v>
      </c>
      <c r="BF6" s="164" t="str">
        <f t="shared" si="1"/>
        <v>日</v>
      </c>
      <c r="BG6" s="195" t="str">
        <f>TEXT(BG5,"aaa")</f>
        <v>月</v>
      </c>
      <c r="BH6" s="164" t="str">
        <f t="shared" si="1"/>
        <v>火</v>
      </c>
      <c r="BI6" s="164" t="str">
        <f t="shared" si="1"/>
        <v>水</v>
      </c>
      <c r="BJ6" s="164" t="str">
        <f t="shared" si="1"/>
        <v>木</v>
      </c>
      <c r="BK6" s="164" t="str">
        <f t="shared" si="1"/>
        <v>金</v>
      </c>
      <c r="BL6" s="164" t="str">
        <f t="shared" si="1"/>
        <v>土</v>
      </c>
      <c r="BM6" s="219" t="str">
        <f t="shared" si="1"/>
        <v>日</v>
      </c>
      <c r="BN6" s="329"/>
      <c r="BO6" s="297"/>
      <c r="BP6" s="297"/>
      <c r="BQ6" s="297"/>
      <c r="BR6" s="298"/>
    </row>
    <row r="7" spans="2:70" ht="31.5" customHeight="1" thickBot="1" x14ac:dyDescent="0.2">
      <c r="B7" s="323" t="s">
        <v>3</v>
      </c>
      <c r="C7" s="324"/>
      <c r="D7" s="171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238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196"/>
      <c r="AG7" s="63"/>
      <c r="AH7" s="130"/>
      <c r="AI7" s="196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177"/>
      <c r="BH7" s="177"/>
      <c r="BI7" s="63"/>
      <c r="BJ7" s="63"/>
      <c r="BK7" s="63"/>
      <c r="BL7" s="63"/>
      <c r="BM7" s="177"/>
      <c r="BN7" s="330"/>
      <c r="BO7" s="331"/>
      <c r="BP7" s="331"/>
      <c r="BQ7" s="331"/>
      <c r="BR7" s="332"/>
    </row>
    <row r="8" spans="2:70" ht="15" customHeight="1" x14ac:dyDescent="0.15">
      <c r="B8" s="325"/>
      <c r="C8" s="326"/>
      <c r="D8" s="144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197"/>
      <c r="AG8" s="57"/>
      <c r="AH8" s="131"/>
      <c r="AI8" s="19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178"/>
      <c r="BH8" s="178"/>
      <c r="BI8" s="207"/>
      <c r="BJ8" s="207"/>
      <c r="BK8" s="207"/>
      <c r="BL8" s="207"/>
      <c r="BM8" s="220"/>
      <c r="BN8" s="221"/>
      <c r="BO8" s="122"/>
      <c r="BP8" s="122"/>
      <c r="BQ8" s="122"/>
      <c r="BR8" s="123"/>
    </row>
    <row r="9" spans="2:70" ht="15" customHeight="1" x14ac:dyDescent="0.15">
      <c r="B9" s="354"/>
      <c r="C9" s="355"/>
      <c r="D9" s="14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198"/>
      <c r="AG9" s="53"/>
      <c r="AH9" s="132"/>
      <c r="AI9" s="198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179"/>
      <c r="BH9" s="179"/>
      <c r="BI9" s="53"/>
      <c r="BJ9" s="53"/>
      <c r="BK9" s="53"/>
      <c r="BL9" s="53"/>
      <c r="BM9" s="179"/>
      <c r="BN9" s="222"/>
      <c r="BO9" s="125"/>
      <c r="BP9" s="125"/>
      <c r="BQ9" s="125"/>
      <c r="BR9" s="126"/>
    </row>
    <row r="10" spans="2:70" ht="15" customHeight="1" thickBot="1" x14ac:dyDescent="0.2">
      <c r="B10" s="354"/>
      <c r="C10" s="355"/>
      <c r="D10" s="146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99"/>
      <c r="AG10" s="140"/>
      <c r="AH10" s="141"/>
      <c r="AI10" s="199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80"/>
      <c r="BH10" s="180"/>
      <c r="BI10" s="140"/>
      <c r="BJ10" s="140"/>
      <c r="BK10" s="140"/>
      <c r="BL10" s="140"/>
      <c r="BM10" s="180"/>
      <c r="BN10" s="222"/>
      <c r="BO10" s="125"/>
      <c r="BP10" s="125"/>
      <c r="BQ10" s="125"/>
      <c r="BR10" s="126"/>
    </row>
    <row r="11" spans="2:70" ht="15" customHeight="1" x14ac:dyDescent="0.15">
      <c r="B11" s="356" t="s">
        <v>45</v>
      </c>
      <c r="C11" s="357"/>
      <c r="D11" s="147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202"/>
      <c r="AF11" s="200"/>
      <c r="AG11" s="56"/>
      <c r="AH11" s="203"/>
      <c r="AI11" s="200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181"/>
      <c r="BH11" s="204"/>
      <c r="BI11" s="56"/>
      <c r="BJ11" s="56"/>
      <c r="BK11" s="56"/>
      <c r="BL11" s="56"/>
      <c r="BM11" s="181"/>
      <c r="BN11" s="358">
        <f>COUNTIF(D11:BH11,"●")</f>
        <v>0</v>
      </c>
      <c r="BO11" s="359"/>
      <c r="BP11" s="359"/>
      <c r="BQ11" s="359"/>
      <c r="BR11" s="360"/>
    </row>
    <row r="12" spans="2:70" s="54" customFormat="1" ht="15" customHeight="1" thickBot="1" x14ac:dyDescent="0.2">
      <c r="B12" s="335" t="s">
        <v>46</v>
      </c>
      <c r="C12" s="336"/>
      <c r="D12" s="148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201"/>
      <c r="AG12" s="117"/>
      <c r="AH12" s="133"/>
      <c r="AI12" s="201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82"/>
      <c r="BH12" s="182"/>
      <c r="BI12" s="206"/>
      <c r="BJ12" s="206"/>
      <c r="BK12" s="206"/>
      <c r="BL12" s="117"/>
      <c r="BM12" s="182"/>
      <c r="BN12" s="303">
        <f>COUNTIF(D12:BH12,"×")</f>
        <v>0</v>
      </c>
      <c r="BO12" s="304"/>
      <c r="BP12" s="304"/>
      <c r="BQ12" s="304"/>
      <c r="BR12" s="305"/>
    </row>
    <row r="13" spans="2:70" ht="19.5" customHeight="1" thickBot="1" x14ac:dyDescent="0.2">
      <c r="B13" s="313"/>
      <c r="C13" s="314"/>
      <c r="D13" s="320" t="s">
        <v>30</v>
      </c>
      <c r="E13" s="321"/>
      <c r="F13" s="321"/>
      <c r="G13" s="322"/>
      <c r="H13" s="268">
        <f>DAY(EOMONTH(AE3,0)-AE3)+1</f>
        <v>25</v>
      </c>
      <c r="I13" s="269"/>
      <c r="J13" s="270" t="s">
        <v>52</v>
      </c>
      <c r="K13" s="271"/>
      <c r="L13" s="271"/>
      <c r="M13" s="271"/>
      <c r="N13" s="272">
        <f>COUNTIF(D12:AH12,"×")</f>
        <v>0</v>
      </c>
      <c r="O13" s="273"/>
      <c r="P13" s="366" t="s">
        <v>36</v>
      </c>
      <c r="Q13" s="367"/>
      <c r="R13" s="367"/>
      <c r="S13" s="367"/>
      <c r="T13" s="274">
        <f>H13-N13</f>
        <v>25</v>
      </c>
      <c r="U13" s="275"/>
      <c r="V13" s="277" t="s">
        <v>51</v>
      </c>
      <c r="W13" s="278"/>
      <c r="X13" s="278"/>
      <c r="Y13" s="278"/>
      <c r="Z13" s="398"/>
      <c r="AA13" s="399"/>
      <c r="AB13" s="361" t="s">
        <v>10</v>
      </c>
      <c r="AC13" s="361"/>
      <c r="AD13" s="361"/>
      <c r="AE13" s="362"/>
      <c r="AF13" s="363">
        <f>COUNTIF(D11:AH11,"●")</f>
        <v>0</v>
      </c>
      <c r="AG13" s="364"/>
      <c r="AH13" s="365"/>
      <c r="AI13" s="320" t="s">
        <v>30</v>
      </c>
      <c r="AJ13" s="321"/>
      <c r="AK13" s="321"/>
      <c r="AL13" s="322"/>
      <c r="AM13" s="268">
        <f>IF(MONTH(AP3)=AI4,AP3-AI5+1,DAY(EOMONTH(AI5,0)))</f>
        <v>31</v>
      </c>
      <c r="AN13" s="269"/>
      <c r="AO13" s="270" t="s">
        <v>52</v>
      </c>
      <c r="AP13" s="271"/>
      <c r="AQ13" s="271"/>
      <c r="AR13" s="271"/>
      <c r="AS13" s="272">
        <f>COUNTIF(AI12:BM12,"×")</f>
        <v>0</v>
      </c>
      <c r="AT13" s="273"/>
      <c r="AU13" s="366" t="s">
        <v>36</v>
      </c>
      <c r="AV13" s="367"/>
      <c r="AW13" s="367"/>
      <c r="AX13" s="367"/>
      <c r="AY13" s="274">
        <f>AM13-AS13</f>
        <v>31</v>
      </c>
      <c r="AZ13" s="275"/>
      <c r="BA13" s="277" t="str">
        <f>V13</f>
        <v>土日数</v>
      </c>
      <c r="BB13" s="278"/>
      <c r="BC13" s="278"/>
      <c r="BD13" s="278"/>
      <c r="BE13" s="398"/>
      <c r="BF13" s="399"/>
      <c r="BG13" s="361" t="s">
        <v>10</v>
      </c>
      <c r="BH13" s="361"/>
      <c r="BI13" s="361"/>
      <c r="BJ13" s="362"/>
      <c r="BK13" s="363">
        <f>COUNTIF(AI11:BM11,"●")</f>
        <v>0</v>
      </c>
      <c r="BL13" s="364"/>
      <c r="BM13" s="365"/>
      <c r="BN13" s="161"/>
      <c r="BO13" s="84"/>
      <c r="BP13" s="84"/>
      <c r="BQ13" s="84"/>
      <c r="BR13" s="84"/>
    </row>
    <row r="14" spans="2:70" ht="19.5" customHeight="1" thickBot="1" x14ac:dyDescent="0.2">
      <c r="B14" s="315"/>
      <c r="C14" s="316"/>
      <c r="D14" s="279" t="s">
        <v>47</v>
      </c>
      <c r="E14" s="280"/>
      <c r="F14" s="280"/>
      <c r="G14" s="281"/>
      <c r="H14" s="244">
        <f>AF13</f>
        <v>0</v>
      </c>
      <c r="I14" s="240" t="s">
        <v>48</v>
      </c>
      <c r="J14" s="245">
        <f>T13</f>
        <v>25</v>
      </c>
      <c r="K14" s="260" t="s">
        <v>49</v>
      </c>
      <c r="L14" s="282">
        <f>H14/J14*100</f>
        <v>0</v>
      </c>
      <c r="M14" s="282"/>
      <c r="N14" s="260" t="s">
        <v>50</v>
      </c>
      <c r="O14" s="283" t="str">
        <f>IF(L14&gt;28.5,"OK",IF(L14=28.5,"OK",IF(L14&lt;28.5,"NG")))</f>
        <v>NG</v>
      </c>
      <c r="P14" s="284"/>
      <c r="Q14" s="285"/>
      <c r="R14" s="286" t="s">
        <v>51</v>
      </c>
      <c r="S14" s="287"/>
      <c r="T14" s="287"/>
      <c r="U14" s="288"/>
      <c r="V14" s="243">
        <f>AF13</f>
        <v>0</v>
      </c>
      <c r="W14" s="261" t="s">
        <v>48</v>
      </c>
      <c r="X14" s="246">
        <f>Z13</f>
        <v>0</v>
      </c>
      <c r="Y14" s="242" t="s">
        <v>49</v>
      </c>
      <c r="Z14" s="289" t="e">
        <f>V14/X14*100</f>
        <v>#DIV/0!</v>
      </c>
      <c r="AA14" s="289"/>
      <c r="AB14" s="239" t="s">
        <v>50</v>
      </c>
      <c r="AC14" s="290" t="e">
        <f>IF(Z14&gt;100,"OK",IF(Z14=100,"OK",IF(Z14&lt;100,"NG")))</f>
        <v>#DIV/0!</v>
      </c>
      <c r="AD14" s="291"/>
      <c r="AE14" s="292"/>
      <c r="AF14" s="317" t="e">
        <f>IF(OR(L14&gt;=28.5,Z14&gt;=100),"OK","NG")</f>
        <v>#DIV/0!</v>
      </c>
      <c r="AG14" s="318"/>
      <c r="AH14" s="319"/>
      <c r="AI14" s="279" t="s">
        <v>47</v>
      </c>
      <c r="AJ14" s="280"/>
      <c r="AK14" s="280"/>
      <c r="AL14" s="281"/>
      <c r="AM14" s="244">
        <f>BK13</f>
        <v>0</v>
      </c>
      <c r="AN14" s="240" t="s">
        <v>48</v>
      </c>
      <c r="AO14" s="245">
        <f>AY13</f>
        <v>31</v>
      </c>
      <c r="AP14" s="260" t="s">
        <v>49</v>
      </c>
      <c r="AQ14" s="282">
        <f>AM14/AO14*100</f>
        <v>0</v>
      </c>
      <c r="AR14" s="282"/>
      <c r="AS14" s="260" t="s">
        <v>50</v>
      </c>
      <c r="AT14" s="283" t="str">
        <f>IF(AQ14&gt;28.5,"OK",IF(AQ14=28.5,"OK",IF(AQ14&lt;28.5,"NG")))</f>
        <v>NG</v>
      </c>
      <c r="AU14" s="284"/>
      <c r="AV14" s="285"/>
      <c r="AW14" s="286" t="s">
        <v>51</v>
      </c>
      <c r="AX14" s="287"/>
      <c r="AY14" s="287"/>
      <c r="AZ14" s="288"/>
      <c r="BA14" s="243">
        <f>BK13</f>
        <v>0</v>
      </c>
      <c r="BB14" s="261" t="s">
        <v>48</v>
      </c>
      <c r="BC14" s="246">
        <f>BE13</f>
        <v>0</v>
      </c>
      <c r="BD14" s="242" t="s">
        <v>49</v>
      </c>
      <c r="BE14" s="289" t="e">
        <f>BA14/BC14*100</f>
        <v>#DIV/0!</v>
      </c>
      <c r="BF14" s="289"/>
      <c r="BG14" s="239" t="s">
        <v>50</v>
      </c>
      <c r="BH14" s="290" t="e">
        <f>IF(BE14&gt;100,"OK",IF(BE14=100,"OK",IF(BE14&lt;100,"NG")))</f>
        <v>#DIV/0!</v>
      </c>
      <c r="BI14" s="291"/>
      <c r="BJ14" s="292"/>
      <c r="BK14" s="317" t="e">
        <f>IF(OR(AQ14&gt;=28.5,BE14&gt;=100),"OK","NG")</f>
        <v>#DIV/0!</v>
      </c>
      <c r="BL14" s="318"/>
      <c r="BM14" s="319"/>
      <c r="BN14" s="162"/>
      <c r="BO14" s="142"/>
      <c r="BP14" s="142"/>
      <c r="BQ14" s="142"/>
      <c r="BR14" s="142"/>
    </row>
    <row r="15" spans="2:70" ht="15" customHeight="1" thickBot="1" x14ac:dyDescent="0.2">
      <c r="B15" s="22"/>
      <c r="C15" s="23"/>
      <c r="D15" s="24"/>
      <c r="E15" s="51"/>
      <c r="F15" s="6"/>
      <c r="G15" s="30"/>
      <c r="H15" s="31"/>
      <c r="I15" s="31"/>
      <c r="J15" s="6"/>
      <c r="K15" s="37"/>
      <c r="L15" s="10"/>
      <c r="M15" s="10"/>
      <c r="N15" s="10"/>
      <c r="O15" s="10"/>
      <c r="P15" s="10"/>
      <c r="Q15" s="9"/>
      <c r="R15" s="10"/>
      <c r="S15" s="9"/>
      <c r="T15" s="10"/>
      <c r="U15" s="9"/>
      <c r="V15" s="10"/>
      <c r="W15" s="10"/>
      <c r="X15" s="10"/>
      <c r="Y15" s="10"/>
      <c r="Z15" s="8"/>
    </row>
    <row r="16" spans="2:70" ht="17.25" customHeight="1" x14ac:dyDescent="0.15">
      <c r="B16" s="311" t="s">
        <v>0</v>
      </c>
      <c r="C16" s="312"/>
      <c r="D16" s="256">
        <f>MONTH(EDATE(AE3,2))</f>
        <v>9</v>
      </c>
      <c r="E16" s="149" t="s">
        <v>37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64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262"/>
      <c r="AG16" s="262"/>
      <c r="AH16" s="263"/>
      <c r="AI16" s="258">
        <f>MONTH(EDATE(AE3,3))</f>
        <v>10</v>
      </c>
      <c r="AJ16" s="149" t="s">
        <v>37</v>
      </c>
      <c r="AK16" s="264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2"/>
      <c r="BM16" s="262"/>
      <c r="BN16" s="327" t="s">
        <v>1</v>
      </c>
      <c r="BO16" s="293"/>
      <c r="BP16" s="293"/>
      <c r="BQ16" s="293"/>
      <c r="BR16" s="294"/>
    </row>
    <row r="17" spans="2:70" ht="15.75" customHeight="1" x14ac:dyDescent="0.15">
      <c r="B17" s="333"/>
      <c r="C17" s="334"/>
      <c r="D17" s="150">
        <f>DATE(YEAR(AE3),MONTH(AE3)+2,1)</f>
        <v>45901</v>
      </c>
      <c r="E17" s="114">
        <f>DATE(YEAR(D17),MONTH(D17),DAY(D17)+1)</f>
        <v>45902</v>
      </c>
      <c r="F17" s="114">
        <f t="shared" ref="F17:BM17" si="2">DATE(YEAR(E17),MONTH(E17),DAY(E17)+1)</f>
        <v>45903</v>
      </c>
      <c r="G17" s="114">
        <f t="shared" si="2"/>
        <v>45904</v>
      </c>
      <c r="H17" s="114">
        <f t="shared" si="2"/>
        <v>45905</v>
      </c>
      <c r="I17" s="114">
        <f t="shared" si="2"/>
        <v>45906</v>
      </c>
      <c r="J17" s="114">
        <f t="shared" si="2"/>
        <v>45907</v>
      </c>
      <c r="K17" s="114">
        <f t="shared" si="2"/>
        <v>45908</v>
      </c>
      <c r="L17" s="114">
        <f t="shared" si="2"/>
        <v>45909</v>
      </c>
      <c r="M17" s="114">
        <f t="shared" si="2"/>
        <v>45910</v>
      </c>
      <c r="N17" s="114">
        <f t="shared" si="2"/>
        <v>45911</v>
      </c>
      <c r="O17" s="114">
        <f t="shared" si="2"/>
        <v>45912</v>
      </c>
      <c r="P17" s="114">
        <f t="shared" si="2"/>
        <v>45913</v>
      </c>
      <c r="Q17" s="114">
        <f t="shared" si="2"/>
        <v>45914</v>
      </c>
      <c r="R17" s="114">
        <f t="shared" si="2"/>
        <v>45915</v>
      </c>
      <c r="S17" s="114">
        <f t="shared" si="2"/>
        <v>45916</v>
      </c>
      <c r="T17" s="114">
        <f t="shared" si="2"/>
        <v>45917</v>
      </c>
      <c r="U17" s="114">
        <f t="shared" si="2"/>
        <v>45918</v>
      </c>
      <c r="V17" s="114">
        <f t="shared" si="2"/>
        <v>45919</v>
      </c>
      <c r="W17" s="114">
        <f t="shared" si="2"/>
        <v>45920</v>
      </c>
      <c r="X17" s="114">
        <f t="shared" si="2"/>
        <v>45921</v>
      </c>
      <c r="Y17" s="114">
        <f t="shared" si="2"/>
        <v>45922</v>
      </c>
      <c r="Z17" s="114">
        <f t="shared" si="2"/>
        <v>45923</v>
      </c>
      <c r="AA17" s="114">
        <f t="shared" si="2"/>
        <v>45924</v>
      </c>
      <c r="AB17" s="114">
        <f t="shared" si="2"/>
        <v>45925</v>
      </c>
      <c r="AC17" s="114">
        <f t="shared" si="2"/>
        <v>45926</v>
      </c>
      <c r="AD17" s="114">
        <f t="shared" si="2"/>
        <v>45927</v>
      </c>
      <c r="AE17" s="183">
        <f t="shared" si="2"/>
        <v>45928</v>
      </c>
      <c r="AF17" s="114">
        <f>IF(AE17="","",IF(DAY(AE17+1)=1,"",AE17+1))</f>
        <v>45929</v>
      </c>
      <c r="AG17" s="114">
        <f>IF(AF17="","",IF(DAY(AF17+1)=1,"",AF17+1))</f>
        <v>45930</v>
      </c>
      <c r="AH17" s="134" t="str">
        <f>IF(AG17="","",IF(DAY(AG17+1)=1,"",AG17+1))</f>
        <v/>
      </c>
      <c r="AI17" s="210">
        <f>DATE(YEAR(AE3),MONTH(AE3)+3,1)</f>
        <v>45931</v>
      </c>
      <c r="AJ17" s="114">
        <f t="shared" si="2"/>
        <v>45932</v>
      </c>
      <c r="AK17" s="114">
        <f t="shared" si="2"/>
        <v>45933</v>
      </c>
      <c r="AL17" s="114">
        <f t="shared" si="2"/>
        <v>45934</v>
      </c>
      <c r="AM17" s="114">
        <f t="shared" si="2"/>
        <v>45935</v>
      </c>
      <c r="AN17" s="114">
        <f t="shared" si="2"/>
        <v>45936</v>
      </c>
      <c r="AO17" s="114">
        <f t="shared" si="2"/>
        <v>45937</v>
      </c>
      <c r="AP17" s="114">
        <f t="shared" si="2"/>
        <v>45938</v>
      </c>
      <c r="AQ17" s="114">
        <f t="shared" si="2"/>
        <v>45939</v>
      </c>
      <c r="AR17" s="114">
        <f t="shared" si="2"/>
        <v>45940</v>
      </c>
      <c r="AS17" s="114">
        <f t="shared" si="2"/>
        <v>45941</v>
      </c>
      <c r="AT17" s="114">
        <f t="shared" si="2"/>
        <v>45942</v>
      </c>
      <c r="AU17" s="114">
        <f t="shared" si="2"/>
        <v>45943</v>
      </c>
      <c r="AV17" s="114">
        <f t="shared" si="2"/>
        <v>45944</v>
      </c>
      <c r="AW17" s="114">
        <f t="shared" si="2"/>
        <v>45945</v>
      </c>
      <c r="AX17" s="114">
        <f t="shared" si="2"/>
        <v>45946</v>
      </c>
      <c r="AY17" s="114">
        <f t="shared" si="2"/>
        <v>45947</v>
      </c>
      <c r="AZ17" s="114">
        <f t="shared" si="2"/>
        <v>45948</v>
      </c>
      <c r="BA17" s="114">
        <f t="shared" si="2"/>
        <v>45949</v>
      </c>
      <c r="BB17" s="114">
        <f t="shared" si="2"/>
        <v>45950</v>
      </c>
      <c r="BC17" s="114">
        <f t="shared" si="2"/>
        <v>45951</v>
      </c>
      <c r="BD17" s="114">
        <f t="shared" si="2"/>
        <v>45952</v>
      </c>
      <c r="BE17" s="114">
        <f t="shared" si="2"/>
        <v>45953</v>
      </c>
      <c r="BF17" s="114">
        <f t="shared" si="2"/>
        <v>45954</v>
      </c>
      <c r="BG17" s="114">
        <f t="shared" si="2"/>
        <v>45955</v>
      </c>
      <c r="BH17" s="114">
        <f t="shared" si="2"/>
        <v>45956</v>
      </c>
      <c r="BI17" s="114">
        <f t="shared" si="2"/>
        <v>45957</v>
      </c>
      <c r="BJ17" s="114">
        <f t="shared" si="2"/>
        <v>45958</v>
      </c>
      <c r="BK17" s="114">
        <f>IF(BJ17="","",IF(DAY(BJ17+1)=1,"",BJ17+1))</f>
        <v>45959</v>
      </c>
      <c r="BL17" s="114">
        <f>IF(BK17="","",IF(DAY(BK17+1)=1,"",BK17+1))</f>
        <v>45960</v>
      </c>
      <c r="BM17" s="183">
        <f>IF(BL17="","",IF(DAY(BL17+1)=1,"",BL17+1))</f>
        <v>45961</v>
      </c>
      <c r="BN17" s="328"/>
      <c r="BO17" s="295"/>
      <c r="BP17" s="295"/>
      <c r="BQ17" s="295"/>
      <c r="BR17" s="296"/>
    </row>
    <row r="18" spans="2:70" ht="15" customHeight="1" thickBot="1" x14ac:dyDescent="0.2">
      <c r="B18" s="335"/>
      <c r="C18" s="336"/>
      <c r="D18" s="166" t="str">
        <f>TEXT(D17,"aaa")</f>
        <v>月</v>
      </c>
      <c r="E18" s="167" t="str">
        <f t="shared" ref="E18:BM18" si="3">TEXT(E17,"aaa")</f>
        <v>火</v>
      </c>
      <c r="F18" s="167" t="str">
        <f t="shared" si="3"/>
        <v>水</v>
      </c>
      <c r="G18" s="167" t="str">
        <f t="shared" si="3"/>
        <v>木</v>
      </c>
      <c r="H18" s="167" t="str">
        <f t="shared" si="3"/>
        <v>金</v>
      </c>
      <c r="I18" s="167" t="str">
        <f t="shared" si="3"/>
        <v>土</v>
      </c>
      <c r="J18" s="167" t="str">
        <f t="shared" si="3"/>
        <v>日</v>
      </c>
      <c r="K18" s="167" t="str">
        <f t="shared" si="3"/>
        <v>月</v>
      </c>
      <c r="L18" s="167" t="str">
        <f t="shared" si="3"/>
        <v>火</v>
      </c>
      <c r="M18" s="167" t="str">
        <f t="shared" si="3"/>
        <v>水</v>
      </c>
      <c r="N18" s="167" t="str">
        <f t="shared" si="3"/>
        <v>木</v>
      </c>
      <c r="O18" s="167" t="str">
        <f t="shared" si="3"/>
        <v>金</v>
      </c>
      <c r="P18" s="167" t="str">
        <f t="shared" si="3"/>
        <v>土</v>
      </c>
      <c r="Q18" s="167" t="str">
        <f t="shared" si="3"/>
        <v>日</v>
      </c>
      <c r="R18" s="167" t="str">
        <f t="shared" si="3"/>
        <v>月</v>
      </c>
      <c r="S18" s="167" t="str">
        <f t="shared" si="3"/>
        <v>火</v>
      </c>
      <c r="T18" s="167" t="str">
        <f t="shared" si="3"/>
        <v>水</v>
      </c>
      <c r="U18" s="167" t="str">
        <f t="shared" si="3"/>
        <v>木</v>
      </c>
      <c r="V18" s="167" t="str">
        <f t="shared" si="3"/>
        <v>金</v>
      </c>
      <c r="W18" s="167" t="str">
        <f t="shared" si="3"/>
        <v>土</v>
      </c>
      <c r="X18" s="167" t="str">
        <f t="shared" si="3"/>
        <v>日</v>
      </c>
      <c r="Y18" s="167" t="str">
        <f t="shared" si="3"/>
        <v>月</v>
      </c>
      <c r="Z18" s="167" t="str">
        <f t="shared" si="3"/>
        <v>火</v>
      </c>
      <c r="AA18" s="167" t="str">
        <f t="shared" si="3"/>
        <v>水</v>
      </c>
      <c r="AB18" s="167" t="str">
        <f t="shared" si="3"/>
        <v>木</v>
      </c>
      <c r="AC18" s="167" t="str">
        <f t="shared" si="3"/>
        <v>金</v>
      </c>
      <c r="AD18" s="167" t="str">
        <f t="shared" si="3"/>
        <v>土</v>
      </c>
      <c r="AE18" s="184" t="str">
        <f t="shared" si="3"/>
        <v>日</v>
      </c>
      <c r="AF18" s="225" t="str">
        <f t="shared" si="3"/>
        <v>月</v>
      </c>
      <c r="AG18" s="225" t="str">
        <f t="shared" si="3"/>
        <v>火</v>
      </c>
      <c r="AH18" s="226" t="str">
        <f t="shared" si="3"/>
        <v/>
      </c>
      <c r="AI18" s="211" t="str">
        <f t="shared" si="3"/>
        <v>水</v>
      </c>
      <c r="AJ18" s="167" t="str">
        <f t="shared" si="3"/>
        <v>木</v>
      </c>
      <c r="AK18" s="167" t="str">
        <f t="shared" si="3"/>
        <v>金</v>
      </c>
      <c r="AL18" s="167" t="str">
        <f t="shared" si="3"/>
        <v>土</v>
      </c>
      <c r="AM18" s="167" t="str">
        <f t="shared" si="3"/>
        <v>日</v>
      </c>
      <c r="AN18" s="167" t="str">
        <f t="shared" si="3"/>
        <v>月</v>
      </c>
      <c r="AO18" s="167" t="str">
        <f t="shared" si="3"/>
        <v>火</v>
      </c>
      <c r="AP18" s="167" t="str">
        <f t="shared" si="3"/>
        <v>水</v>
      </c>
      <c r="AQ18" s="167" t="str">
        <f t="shared" si="3"/>
        <v>木</v>
      </c>
      <c r="AR18" s="167" t="str">
        <f t="shared" si="3"/>
        <v>金</v>
      </c>
      <c r="AS18" s="167" t="str">
        <f t="shared" si="3"/>
        <v>土</v>
      </c>
      <c r="AT18" s="167" t="str">
        <f t="shared" si="3"/>
        <v>日</v>
      </c>
      <c r="AU18" s="167" t="str">
        <f t="shared" si="3"/>
        <v>月</v>
      </c>
      <c r="AV18" s="167" t="str">
        <f t="shared" si="3"/>
        <v>火</v>
      </c>
      <c r="AW18" s="167" t="str">
        <f t="shared" si="3"/>
        <v>水</v>
      </c>
      <c r="AX18" s="167" t="str">
        <f t="shared" si="3"/>
        <v>木</v>
      </c>
      <c r="AY18" s="167" t="str">
        <f t="shared" si="3"/>
        <v>金</v>
      </c>
      <c r="AZ18" s="167" t="str">
        <f t="shared" si="3"/>
        <v>土</v>
      </c>
      <c r="BA18" s="167" t="str">
        <f t="shared" si="3"/>
        <v>日</v>
      </c>
      <c r="BB18" s="167" t="str">
        <f t="shared" si="3"/>
        <v>月</v>
      </c>
      <c r="BC18" s="167" t="str">
        <f t="shared" si="3"/>
        <v>火</v>
      </c>
      <c r="BD18" s="167" t="str">
        <f t="shared" si="3"/>
        <v>水</v>
      </c>
      <c r="BE18" s="167" t="str">
        <f t="shared" si="3"/>
        <v>木</v>
      </c>
      <c r="BF18" s="167" t="str">
        <f t="shared" si="3"/>
        <v>金</v>
      </c>
      <c r="BG18" s="167" t="str">
        <f t="shared" si="3"/>
        <v>土</v>
      </c>
      <c r="BH18" s="167" t="str">
        <f t="shared" si="3"/>
        <v>日</v>
      </c>
      <c r="BI18" s="167" t="str">
        <f t="shared" si="3"/>
        <v>月</v>
      </c>
      <c r="BJ18" s="167" t="str">
        <f t="shared" si="3"/>
        <v>火</v>
      </c>
      <c r="BK18" s="167" t="str">
        <f t="shared" si="3"/>
        <v>水</v>
      </c>
      <c r="BL18" s="167" t="str">
        <f t="shared" si="3"/>
        <v>木</v>
      </c>
      <c r="BM18" s="167" t="str">
        <f t="shared" si="3"/>
        <v>金</v>
      </c>
      <c r="BN18" s="329"/>
      <c r="BO18" s="297"/>
      <c r="BP18" s="297"/>
      <c r="BQ18" s="297"/>
      <c r="BR18" s="298"/>
    </row>
    <row r="19" spans="2:70" ht="31.5" customHeight="1" thickBot="1" x14ac:dyDescent="0.2">
      <c r="B19" s="323" t="s">
        <v>3</v>
      </c>
      <c r="C19" s="324"/>
      <c r="D19" s="151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35"/>
      <c r="AI19" s="212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85"/>
      <c r="BK19" s="185"/>
      <c r="BL19" s="120"/>
      <c r="BM19" s="135"/>
      <c r="BN19" s="377"/>
      <c r="BO19" s="378"/>
      <c r="BP19" s="378"/>
      <c r="BQ19" s="378"/>
      <c r="BR19" s="379"/>
    </row>
    <row r="20" spans="2:70" ht="15" customHeight="1" x14ac:dyDescent="0.15">
      <c r="B20" s="380" t="s">
        <v>89</v>
      </c>
      <c r="C20" s="381"/>
      <c r="D20" s="247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86"/>
      <c r="AF20" s="231"/>
      <c r="AG20" s="231"/>
      <c r="AH20" s="233"/>
      <c r="AI20" s="397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86"/>
      <c r="BK20" s="186"/>
      <c r="BL20" s="231"/>
      <c r="BM20" s="232"/>
      <c r="BN20" s="306"/>
      <c r="BO20" s="307"/>
      <c r="BP20" s="307"/>
      <c r="BQ20" s="307"/>
      <c r="BR20" s="308"/>
    </row>
    <row r="21" spans="2:70" ht="15" customHeight="1" x14ac:dyDescent="0.15">
      <c r="B21" s="368"/>
      <c r="C21" s="369"/>
      <c r="D21" s="15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187"/>
      <c r="AF21" s="72"/>
      <c r="AG21" s="72"/>
      <c r="AH21" s="136"/>
      <c r="AI21" s="213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187"/>
      <c r="BK21" s="187"/>
      <c r="BL21" s="72"/>
      <c r="BM21" s="187"/>
      <c r="BN21" s="370"/>
      <c r="BO21" s="371"/>
      <c r="BP21" s="371"/>
      <c r="BQ21" s="371"/>
      <c r="BR21" s="372"/>
    </row>
    <row r="22" spans="2:70" ht="15" customHeight="1" thickBot="1" x14ac:dyDescent="0.2">
      <c r="B22" s="373"/>
      <c r="C22" s="374"/>
      <c r="D22" s="158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88"/>
      <c r="AF22" s="156"/>
      <c r="AG22" s="156"/>
      <c r="AH22" s="157"/>
      <c r="AI22" s="214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88"/>
      <c r="BK22" s="188"/>
      <c r="BL22" s="156"/>
      <c r="BM22" s="157"/>
      <c r="BN22" s="224"/>
      <c r="BO22" s="61"/>
      <c r="BP22" s="61"/>
      <c r="BQ22" s="61"/>
      <c r="BR22" s="62"/>
    </row>
    <row r="23" spans="2:70" ht="15" customHeight="1" x14ac:dyDescent="0.15">
      <c r="B23" s="375" t="str">
        <f>B11</f>
        <v>休工日●</v>
      </c>
      <c r="C23" s="376"/>
      <c r="D23" s="154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138"/>
      <c r="AI23" s="215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189"/>
      <c r="BK23" s="209"/>
      <c r="BL23" s="52"/>
      <c r="BM23" s="189"/>
      <c r="BN23" s="358">
        <f>COUNTIF(D23:BK23,"●")</f>
        <v>0</v>
      </c>
      <c r="BO23" s="359"/>
      <c r="BP23" s="359"/>
      <c r="BQ23" s="359"/>
      <c r="BR23" s="360"/>
    </row>
    <row r="24" spans="2:70" s="55" customFormat="1" ht="15" customHeight="1" thickBot="1" x14ac:dyDescent="0.2">
      <c r="B24" s="335" t="str">
        <f>B12</f>
        <v>対象外×</v>
      </c>
      <c r="C24" s="336"/>
      <c r="D24" s="159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90"/>
      <c r="AF24" s="118"/>
      <c r="AG24" s="118"/>
      <c r="AH24" s="139"/>
      <c r="AI24" s="216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90"/>
      <c r="BK24" s="190"/>
      <c r="BL24" s="217"/>
      <c r="BM24" s="223"/>
      <c r="BN24" s="382">
        <f>COUNTIF(D24:BK24,"×")+COUNTIF(D24:BK24,"△")</f>
        <v>0</v>
      </c>
      <c r="BO24" s="383"/>
      <c r="BP24" s="383"/>
      <c r="BQ24" s="383"/>
      <c r="BR24" s="384"/>
    </row>
    <row r="25" spans="2:70" ht="19.5" customHeight="1" thickBot="1" x14ac:dyDescent="0.2">
      <c r="B25" s="313"/>
      <c r="C25" s="314"/>
      <c r="D25" s="320" t="s">
        <v>30</v>
      </c>
      <c r="E25" s="321"/>
      <c r="F25" s="321"/>
      <c r="G25" s="322"/>
      <c r="H25" s="268">
        <f>IF(MONTH(AP3)=D16,AP3-D17+1,DAY(EOMONTH(D17,0)))</f>
        <v>30</v>
      </c>
      <c r="I25" s="269"/>
      <c r="J25" s="270" t="s">
        <v>52</v>
      </c>
      <c r="K25" s="271"/>
      <c r="L25" s="271"/>
      <c r="M25" s="271"/>
      <c r="N25" s="272">
        <f>COUNTIF(D24:AH24,"×")</f>
        <v>0</v>
      </c>
      <c r="O25" s="273"/>
      <c r="P25" s="366" t="s">
        <v>36</v>
      </c>
      <c r="Q25" s="367"/>
      <c r="R25" s="367"/>
      <c r="S25" s="367"/>
      <c r="T25" s="274">
        <f>H25-N25</f>
        <v>30</v>
      </c>
      <c r="U25" s="275"/>
      <c r="V25" s="277" t="str">
        <f>V13</f>
        <v>土日数</v>
      </c>
      <c r="W25" s="278"/>
      <c r="X25" s="278"/>
      <c r="Y25" s="278"/>
      <c r="Z25" s="398"/>
      <c r="AA25" s="399"/>
      <c r="AB25" s="361" t="s">
        <v>10</v>
      </c>
      <c r="AC25" s="361"/>
      <c r="AD25" s="361"/>
      <c r="AE25" s="362"/>
      <c r="AF25" s="363">
        <f>COUNTIF(D23:AH23,"●")</f>
        <v>0</v>
      </c>
      <c r="AG25" s="364"/>
      <c r="AH25" s="365"/>
      <c r="AI25" s="320" t="s">
        <v>30</v>
      </c>
      <c r="AJ25" s="321"/>
      <c r="AK25" s="321"/>
      <c r="AL25" s="322"/>
      <c r="AM25" s="268">
        <f>IF(MONTH(AP3)=AI16,AP3-AI17+1,DAY(EOMONTH(AI17,0)))</f>
        <v>31</v>
      </c>
      <c r="AN25" s="269"/>
      <c r="AO25" s="270" t="s">
        <v>52</v>
      </c>
      <c r="AP25" s="271"/>
      <c r="AQ25" s="271"/>
      <c r="AR25" s="271"/>
      <c r="AS25" s="272">
        <f>COUNTIF(AI24:BM24,"×")</f>
        <v>0</v>
      </c>
      <c r="AT25" s="273"/>
      <c r="AU25" s="366" t="s">
        <v>36</v>
      </c>
      <c r="AV25" s="367"/>
      <c r="AW25" s="367"/>
      <c r="AX25" s="367"/>
      <c r="AY25" s="274">
        <f>AM25-AS25</f>
        <v>31</v>
      </c>
      <c r="AZ25" s="275"/>
      <c r="BA25" s="277" t="str">
        <f>V13</f>
        <v>土日数</v>
      </c>
      <c r="BB25" s="278"/>
      <c r="BC25" s="278"/>
      <c r="BD25" s="278"/>
      <c r="BE25" s="398"/>
      <c r="BF25" s="399"/>
      <c r="BG25" s="361" t="s">
        <v>10</v>
      </c>
      <c r="BH25" s="361"/>
      <c r="BI25" s="361"/>
      <c r="BJ25" s="362"/>
      <c r="BK25" s="363">
        <f>COUNTIF(AI23:BM23,"●")</f>
        <v>0</v>
      </c>
      <c r="BL25" s="364"/>
      <c r="BM25" s="365"/>
      <c r="BN25" s="161"/>
      <c r="BO25" s="84"/>
      <c r="BP25" s="84"/>
      <c r="BQ25" s="84"/>
      <c r="BR25" s="84"/>
    </row>
    <row r="26" spans="2:70" ht="19.5" customHeight="1" thickBot="1" x14ac:dyDescent="0.2">
      <c r="B26" s="315"/>
      <c r="C26" s="316"/>
      <c r="D26" s="279" t="s">
        <v>47</v>
      </c>
      <c r="E26" s="280"/>
      <c r="F26" s="280"/>
      <c r="G26" s="281"/>
      <c r="H26" s="244">
        <f>AF25</f>
        <v>0</v>
      </c>
      <c r="I26" s="240" t="s">
        <v>48</v>
      </c>
      <c r="J26" s="245">
        <f>T25</f>
        <v>30</v>
      </c>
      <c r="K26" s="260" t="s">
        <v>49</v>
      </c>
      <c r="L26" s="282">
        <f>H26/J26*100</f>
        <v>0</v>
      </c>
      <c r="M26" s="282"/>
      <c r="N26" s="260" t="s">
        <v>50</v>
      </c>
      <c r="O26" s="283" t="str">
        <f>IF(L26&gt;28.5,"OK",IF(L26=28.5,"OK",IF(L26&lt;28.5,"NG")))</f>
        <v>NG</v>
      </c>
      <c r="P26" s="284"/>
      <c r="Q26" s="285"/>
      <c r="R26" s="286" t="s">
        <v>51</v>
      </c>
      <c r="S26" s="287"/>
      <c r="T26" s="287"/>
      <c r="U26" s="288"/>
      <c r="V26" s="243">
        <f>AF25</f>
        <v>0</v>
      </c>
      <c r="W26" s="261" t="s">
        <v>48</v>
      </c>
      <c r="X26" s="246">
        <f>Z25</f>
        <v>0</v>
      </c>
      <c r="Y26" s="242" t="s">
        <v>49</v>
      </c>
      <c r="Z26" s="289" t="e">
        <f>V26/X26*100</f>
        <v>#DIV/0!</v>
      </c>
      <c r="AA26" s="289"/>
      <c r="AB26" s="239" t="s">
        <v>50</v>
      </c>
      <c r="AC26" s="290" t="e">
        <f>IF(Z26&gt;100,"OK",IF(Z26=100,"OK",IF(Z26&lt;100,"NG")))</f>
        <v>#DIV/0!</v>
      </c>
      <c r="AD26" s="291"/>
      <c r="AE26" s="292"/>
      <c r="AF26" s="317" t="e">
        <f>IF(OR(L26&gt;=28.5,Z26&gt;=100),"OK","NG")</f>
        <v>#DIV/0!</v>
      </c>
      <c r="AG26" s="318"/>
      <c r="AH26" s="319"/>
      <c r="AI26" s="279" t="s">
        <v>47</v>
      </c>
      <c r="AJ26" s="280"/>
      <c r="AK26" s="280"/>
      <c r="AL26" s="281"/>
      <c r="AM26" s="244">
        <f>BK25</f>
        <v>0</v>
      </c>
      <c r="AN26" s="240" t="s">
        <v>48</v>
      </c>
      <c r="AO26" s="245">
        <f>AY25</f>
        <v>31</v>
      </c>
      <c r="AP26" s="260" t="s">
        <v>49</v>
      </c>
      <c r="AQ26" s="282">
        <f>AM26/AO26*100</f>
        <v>0</v>
      </c>
      <c r="AR26" s="282"/>
      <c r="AS26" s="260" t="s">
        <v>50</v>
      </c>
      <c r="AT26" s="283" t="str">
        <f>IF(AQ26&gt;28.5,"OK",IF(AQ26=28.5,"OK",IF(AQ26&lt;28.5,"NG")))</f>
        <v>NG</v>
      </c>
      <c r="AU26" s="284"/>
      <c r="AV26" s="285"/>
      <c r="AW26" s="286" t="s">
        <v>51</v>
      </c>
      <c r="AX26" s="287"/>
      <c r="AY26" s="287"/>
      <c r="AZ26" s="288"/>
      <c r="BA26" s="243">
        <f>BK25</f>
        <v>0</v>
      </c>
      <c r="BB26" s="261" t="s">
        <v>48</v>
      </c>
      <c r="BC26" s="246">
        <f>BE25</f>
        <v>0</v>
      </c>
      <c r="BD26" s="242" t="s">
        <v>49</v>
      </c>
      <c r="BE26" s="289" t="e">
        <f>BA26/BC26*100</f>
        <v>#DIV/0!</v>
      </c>
      <c r="BF26" s="289"/>
      <c r="BG26" s="239" t="s">
        <v>50</v>
      </c>
      <c r="BH26" s="290" t="e">
        <f>IF(BE26&gt;100,"OK",IF(BE26=100,"OK",IF(BE26&lt;100,"NG")))</f>
        <v>#DIV/0!</v>
      </c>
      <c r="BI26" s="291"/>
      <c r="BJ26" s="292"/>
      <c r="BK26" s="317" t="e">
        <f>IF(OR(AQ26&gt;=28.5,BE26&gt;=100),"OK","NG")</f>
        <v>#DIV/0!</v>
      </c>
      <c r="BL26" s="318"/>
      <c r="BM26" s="319"/>
      <c r="BN26" s="162"/>
      <c r="BO26" s="142"/>
      <c r="BP26" s="142"/>
      <c r="BQ26" s="142"/>
      <c r="BR26" s="142"/>
    </row>
    <row r="27" spans="2:70" ht="12" customHeight="1" thickBot="1" x14ac:dyDescent="0.2">
      <c r="B27" s="22"/>
      <c r="C27" s="23"/>
      <c r="D27" s="24"/>
      <c r="E27" s="29"/>
      <c r="F27" s="6"/>
      <c r="G27" s="30"/>
      <c r="H27" s="31"/>
      <c r="I27" s="32"/>
      <c r="J27" s="6"/>
      <c r="K27" s="37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8"/>
    </row>
    <row r="28" spans="2:70" ht="17.25" customHeight="1" x14ac:dyDescent="0.15">
      <c r="B28" s="311" t="s">
        <v>0</v>
      </c>
      <c r="C28" s="312"/>
      <c r="D28" s="257">
        <f>MONTH(EDATE(AE3,4))</f>
        <v>11</v>
      </c>
      <c r="E28" s="149" t="s">
        <v>37</v>
      </c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2"/>
      <c r="AG28" s="262"/>
      <c r="AH28" s="262"/>
      <c r="AI28" s="256">
        <f>MONTH(EDATE(AE3,5))</f>
        <v>12</v>
      </c>
      <c r="AJ28" s="149" t="s">
        <v>37</v>
      </c>
      <c r="AK28" s="264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2"/>
      <c r="BM28" s="263"/>
      <c r="BN28" s="293" t="s">
        <v>1</v>
      </c>
      <c r="BO28" s="293"/>
      <c r="BP28" s="293"/>
      <c r="BQ28" s="293"/>
      <c r="BR28" s="294"/>
    </row>
    <row r="29" spans="2:70" ht="15" customHeight="1" x14ac:dyDescent="0.15">
      <c r="B29" s="333"/>
      <c r="C29" s="334"/>
      <c r="D29" s="150">
        <f>DATE(YEAR(AE3),MONTH(AE3)+4,1)</f>
        <v>45962</v>
      </c>
      <c r="E29" s="114">
        <f>DATE(YEAR(D29),MONTH(D29),DAY(D29)+1)</f>
        <v>45963</v>
      </c>
      <c r="F29" s="114">
        <f t="shared" ref="F29:BL29" si="4">DATE(YEAR(E29),MONTH(E29),DAY(E29)+1)</f>
        <v>45964</v>
      </c>
      <c r="G29" s="114">
        <f t="shared" si="4"/>
        <v>45965</v>
      </c>
      <c r="H29" s="114">
        <f t="shared" si="4"/>
        <v>45966</v>
      </c>
      <c r="I29" s="114">
        <f t="shared" si="4"/>
        <v>45967</v>
      </c>
      <c r="J29" s="114">
        <f t="shared" si="4"/>
        <v>45968</v>
      </c>
      <c r="K29" s="114">
        <f t="shared" si="4"/>
        <v>45969</v>
      </c>
      <c r="L29" s="114">
        <f t="shared" si="4"/>
        <v>45970</v>
      </c>
      <c r="M29" s="114">
        <f t="shared" si="4"/>
        <v>45971</v>
      </c>
      <c r="N29" s="114">
        <f t="shared" si="4"/>
        <v>45972</v>
      </c>
      <c r="O29" s="114">
        <f t="shared" si="4"/>
        <v>45973</v>
      </c>
      <c r="P29" s="114">
        <f t="shared" si="4"/>
        <v>45974</v>
      </c>
      <c r="Q29" s="114">
        <f t="shared" si="4"/>
        <v>45975</v>
      </c>
      <c r="R29" s="114">
        <f t="shared" si="4"/>
        <v>45976</v>
      </c>
      <c r="S29" s="114">
        <f t="shared" si="4"/>
        <v>45977</v>
      </c>
      <c r="T29" s="114">
        <f t="shared" si="4"/>
        <v>45978</v>
      </c>
      <c r="U29" s="114">
        <f t="shared" si="4"/>
        <v>45979</v>
      </c>
      <c r="V29" s="114">
        <f t="shared" si="4"/>
        <v>45980</v>
      </c>
      <c r="W29" s="114">
        <f t="shared" si="4"/>
        <v>45981</v>
      </c>
      <c r="X29" s="114">
        <f t="shared" si="4"/>
        <v>45982</v>
      </c>
      <c r="Y29" s="114">
        <f t="shared" si="4"/>
        <v>45983</v>
      </c>
      <c r="Z29" s="114">
        <f t="shared" si="4"/>
        <v>45984</v>
      </c>
      <c r="AA29" s="114">
        <f t="shared" si="4"/>
        <v>45985</v>
      </c>
      <c r="AB29" s="114">
        <f t="shared" si="4"/>
        <v>45986</v>
      </c>
      <c r="AC29" s="114">
        <f t="shared" si="4"/>
        <v>45987</v>
      </c>
      <c r="AD29" s="114">
        <f t="shared" si="4"/>
        <v>45988</v>
      </c>
      <c r="AE29" s="183">
        <f t="shared" si="4"/>
        <v>45989</v>
      </c>
      <c r="AF29" s="114">
        <f t="shared" si="4"/>
        <v>45990</v>
      </c>
      <c r="AG29" s="114">
        <f t="shared" si="4"/>
        <v>45991</v>
      </c>
      <c r="AH29" s="134" t="str">
        <f>IF(AG29="","",IF(DAY(AG29+1)=1,"",AG29+1))</f>
        <v/>
      </c>
      <c r="AI29" s="210">
        <f>DATE(YEAR(AE3),MONTH(AE3)+5,1)</f>
        <v>45992</v>
      </c>
      <c r="AJ29" s="114">
        <f t="shared" si="4"/>
        <v>45993</v>
      </c>
      <c r="AK29" s="114">
        <f t="shared" si="4"/>
        <v>45994</v>
      </c>
      <c r="AL29" s="114">
        <f t="shared" si="4"/>
        <v>45995</v>
      </c>
      <c r="AM29" s="114">
        <f t="shared" si="4"/>
        <v>45996</v>
      </c>
      <c r="AN29" s="114">
        <f t="shared" si="4"/>
        <v>45997</v>
      </c>
      <c r="AO29" s="114">
        <f t="shared" si="4"/>
        <v>45998</v>
      </c>
      <c r="AP29" s="114">
        <f t="shared" si="4"/>
        <v>45999</v>
      </c>
      <c r="AQ29" s="114">
        <f t="shared" si="4"/>
        <v>46000</v>
      </c>
      <c r="AR29" s="114">
        <f t="shared" si="4"/>
        <v>46001</v>
      </c>
      <c r="AS29" s="114">
        <f t="shared" si="4"/>
        <v>46002</v>
      </c>
      <c r="AT29" s="114">
        <f t="shared" si="4"/>
        <v>46003</v>
      </c>
      <c r="AU29" s="114">
        <f t="shared" si="4"/>
        <v>46004</v>
      </c>
      <c r="AV29" s="114">
        <f t="shared" si="4"/>
        <v>46005</v>
      </c>
      <c r="AW29" s="114">
        <f t="shared" si="4"/>
        <v>46006</v>
      </c>
      <c r="AX29" s="114">
        <f t="shared" si="4"/>
        <v>46007</v>
      </c>
      <c r="AY29" s="114">
        <f t="shared" si="4"/>
        <v>46008</v>
      </c>
      <c r="AZ29" s="114">
        <f t="shared" si="4"/>
        <v>46009</v>
      </c>
      <c r="BA29" s="114">
        <f t="shared" si="4"/>
        <v>46010</v>
      </c>
      <c r="BB29" s="114">
        <f t="shared" si="4"/>
        <v>46011</v>
      </c>
      <c r="BC29" s="114">
        <f t="shared" si="4"/>
        <v>46012</v>
      </c>
      <c r="BD29" s="114">
        <f t="shared" si="4"/>
        <v>46013</v>
      </c>
      <c r="BE29" s="114">
        <f t="shared" si="4"/>
        <v>46014</v>
      </c>
      <c r="BF29" s="114">
        <f t="shared" si="4"/>
        <v>46015</v>
      </c>
      <c r="BG29" s="114">
        <f t="shared" si="4"/>
        <v>46016</v>
      </c>
      <c r="BH29" s="114">
        <f t="shared" si="4"/>
        <v>46017</v>
      </c>
      <c r="BI29" s="114">
        <f t="shared" si="4"/>
        <v>46018</v>
      </c>
      <c r="BJ29" s="114">
        <f t="shared" si="4"/>
        <v>46019</v>
      </c>
      <c r="BK29" s="114">
        <f>IF(BJ29="","",IF(DAY(BJ29+1)=1,"",BJ29+1))</f>
        <v>46020</v>
      </c>
      <c r="BL29" s="114">
        <f>IF(BK29="","",IF(DAY(BK29+1)=1,"",BK29+1))</f>
        <v>46021</v>
      </c>
      <c r="BM29" s="134">
        <f>IF(BL29="","",IF(DAY(BL29+1)=1,"",BL29+1))</f>
        <v>46022</v>
      </c>
      <c r="BN29" s="295"/>
      <c r="BO29" s="295"/>
      <c r="BP29" s="295"/>
      <c r="BQ29" s="295"/>
      <c r="BR29" s="296"/>
    </row>
    <row r="30" spans="2:70" ht="15" customHeight="1" thickBot="1" x14ac:dyDescent="0.2">
      <c r="B30" s="335"/>
      <c r="C30" s="336"/>
      <c r="D30" s="166" t="str">
        <f>TEXT(D29,"aaa")</f>
        <v>土</v>
      </c>
      <c r="E30" s="167" t="str">
        <f t="shared" ref="E30:BM30" si="5">TEXT(E29,"aaa")</f>
        <v>日</v>
      </c>
      <c r="F30" s="167" t="str">
        <f t="shared" si="5"/>
        <v>月</v>
      </c>
      <c r="G30" s="167" t="str">
        <f t="shared" si="5"/>
        <v>火</v>
      </c>
      <c r="H30" s="167" t="str">
        <f t="shared" si="5"/>
        <v>水</v>
      </c>
      <c r="I30" s="167" t="str">
        <f t="shared" si="5"/>
        <v>木</v>
      </c>
      <c r="J30" s="167" t="str">
        <f t="shared" si="5"/>
        <v>金</v>
      </c>
      <c r="K30" s="167" t="str">
        <f t="shared" si="5"/>
        <v>土</v>
      </c>
      <c r="L30" s="167" t="str">
        <f t="shared" si="5"/>
        <v>日</v>
      </c>
      <c r="M30" s="167" t="str">
        <f t="shared" si="5"/>
        <v>月</v>
      </c>
      <c r="N30" s="167" t="str">
        <f t="shared" si="5"/>
        <v>火</v>
      </c>
      <c r="O30" s="167" t="str">
        <f t="shared" si="5"/>
        <v>水</v>
      </c>
      <c r="P30" s="167" t="str">
        <f t="shared" si="5"/>
        <v>木</v>
      </c>
      <c r="Q30" s="167" t="str">
        <f t="shared" si="5"/>
        <v>金</v>
      </c>
      <c r="R30" s="167" t="str">
        <f t="shared" si="5"/>
        <v>土</v>
      </c>
      <c r="S30" s="167" t="str">
        <f t="shared" si="5"/>
        <v>日</v>
      </c>
      <c r="T30" s="167" t="str">
        <f t="shared" si="5"/>
        <v>月</v>
      </c>
      <c r="U30" s="167" t="str">
        <f t="shared" si="5"/>
        <v>火</v>
      </c>
      <c r="V30" s="167" t="str">
        <f t="shared" si="5"/>
        <v>水</v>
      </c>
      <c r="W30" s="167" t="str">
        <f t="shared" si="5"/>
        <v>木</v>
      </c>
      <c r="X30" s="167" t="str">
        <f t="shared" si="5"/>
        <v>金</v>
      </c>
      <c r="Y30" s="167" t="str">
        <f t="shared" si="5"/>
        <v>土</v>
      </c>
      <c r="Z30" s="167" t="str">
        <f t="shared" si="5"/>
        <v>日</v>
      </c>
      <c r="AA30" s="167" t="str">
        <f t="shared" si="5"/>
        <v>月</v>
      </c>
      <c r="AB30" s="167" t="str">
        <f t="shared" si="5"/>
        <v>火</v>
      </c>
      <c r="AC30" s="167" t="str">
        <f t="shared" si="5"/>
        <v>水</v>
      </c>
      <c r="AD30" s="167" t="str">
        <f t="shared" si="5"/>
        <v>木</v>
      </c>
      <c r="AE30" s="184" t="str">
        <f t="shared" si="5"/>
        <v>金</v>
      </c>
      <c r="AF30" s="225" t="str">
        <f t="shared" si="5"/>
        <v>土</v>
      </c>
      <c r="AG30" s="225" t="str">
        <f t="shared" si="5"/>
        <v>日</v>
      </c>
      <c r="AH30" s="226" t="str">
        <f t="shared" si="5"/>
        <v/>
      </c>
      <c r="AI30" s="211" t="str">
        <f t="shared" si="5"/>
        <v>月</v>
      </c>
      <c r="AJ30" s="167" t="str">
        <f t="shared" si="5"/>
        <v>火</v>
      </c>
      <c r="AK30" s="167" t="str">
        <f t="shared" si="5"/>
        <v>水</v>
      </c>
      <c r="AL30" s="167" t="str">
        <f t="shared" si="5"/>
        <v>木</v>
      </c>
      <c r="AM30" s="167" t="str">
        <f t="shared" si="5"/>
        <v>金</v>
      </c>
      <c r="AN30" s="167" t="str">
        <f t="shared" si="5"/>
        <v>土</v>
      </c>
      <c r="AO30" s="167" t="str">
        <f t="shared" si="5"/>
        <v>日</v>
      </c>
      <c r="AP30" s="167" t="str">
        <f t="shared" si="5"/>
        <v>月</v>
      </c>
      <c r="AQ30" s="167" t="str">
        <f t="shared" si="5"/>
        <v>火</v>
      </c>
      <c r="AR30" s="167" t="str">
        <f t="shared" si="5"/>
        <v>水</v>
      </c>
      <c r="AS30" s="167" t="str">
        <f t="shared" si="5"/>
        <v>木</v>
      </c>
      <c r="AT30" s="167" t="str">
        <f t="shared" si="5"/>
        <v>金</v>
      </c>
      <c r="AU30" s="167" t="str">
        <f t="shared" si="5"/>
        <v>土</v>
      </c>
      <c r="AV30" s="167" t="str">
        <f t="shared" si="5"/>
        <v>日</v>
      </c>
      <c r="AW30" s="167" t="str">
        <f t="shared" si="5"/>
        <v>月</v>
      </c>
      <c r="AX30" s="167" t="str">
        <f t="shared" si="5"/>
        <v>火</v>
      </c>
      <c r="AY30" s="167" t="str">
        <f t="shared" si="5"/>
        <v>水</v>
      </c>
      <c r="AZ30" s="167" t="str">
        <f t="shared" si="5"/>
        <v>木</v>
      </c>
      <c r="BA30" s="167" t="str">
        <f t="shared" si="5"/>
        <v>金</v>
      </c>
      <c r="BB30" s="167" t="str">
        <f t="shared" si="5"/>
        <v>土</v>
      </c>
      <c r="BC30" s="167" t="str">
        <f t="shared" si="5"/>
        <v>日</v>
      </c>
      <c r="BD30" s="167" t="str">
        <f t="shared" si="5"/>
        <v>月</v>
      </c>
      <c r="BE30" s="167" t="str">
        <f t="shared" si="5"/>
        <v>火</v>
      </c>
      <c r="BF30" s="167" t="str">
        <f t="shared" si="5"/>
        <v>水</v>
      </c>
      <c r="BG30" s="167" t="str">
        <f t="shared" si="5"/>
        <v>木</v>
      </c>
      <c r="BH30" s="167" t="str">
        <f t="shared" si="5"/>
        <v>金</v>
      </c>
      <c r="BI30" s="167" t="str">
        <f t="shared" si="5"/>
        <v>土</v>
      </c>
      <c r="BJ30" s="167" t="str">
        <f t="shared" si="5"/>
        <v>日</v>
      </c>
      <c r="BK30" s="167" t="str">
        <f t="shared" si="5"/>
        <v>月</v>
      </c>
      <c r="BL30" s="225" t="str">
        <f t="shared" si="5"/>
        <v>火</v>
      </c>
      <c r="BM30" s="226" t="str">
        <f t="shared" si="5"/>
        <v>水</v>
      </c>
      <c r="BN30" s="297"/>
      <c r="BO30" s="297"/>
      <c r="BP30" s="297"/>
      <c r="BQ30" s="297"/>
      <c r="BR30" s="298"/>
    </row>
    <row r="31" spans="2:70" ht="31.5" customHeight="1" thickBot="1" x14ac:dyDescent="0.2">
      <c r="B31" s="323" t="s">
        <v>3</v>
      </c>
      <c r="C31" s="324"/>
      <c r="D31" s="40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85"/>
      <c r="AF31" s="120"/>
      <c r="AG31" s="120"/>
      <c r="AH31" s="135"/>
      <c r="AI31" s="212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85"/>
      <c r="BK31" s="185"/>
      <c r="BL31" s="120"/>
      <c r="BM31" s="135"/>
      <c r="BN31" s="378"/>
      <c r="BO31" s="378"/>
      <c r="BP31" s="378"/>
      <c r="BQ31" s="378"/>
      <c r="BR31" s="379"/>
    </row>
    <row r="32" spans="2:70" ht="15" customHeight="1" x14ac:dyDescent="0.15">
      <c r="B32" s="325" t="s">
        <v>88</v>
      </c>
      <c r="C32" s="326"/>
      <c r="D32" s="247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86"/>
      <c r="AF32" s="231"/>
      <c r="AG32" s="231"/>
      <c r="AH32" s="233"/>
      <c r="AI32" s="397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86"/>
      <c r="BK32" s="186"/>
      <c r="BL32" s="231"/>
      <c r="BM32" s="233"/>
      <c r="BN32" s="307"/>
      <c r="BO32" s="307"/>
      <c r="BP32" s="307"/>
      <c r="BQ32" s="307"/>
      <c r="BR32" s="308"/>
    </row>
    <row r="33" spans="2:73" ht="15" customHeight="1" x14ac:dyDescent="0.15">
      <c r="B33" s="354"/>
      <c r="C33" s="355"/>
      <c r="D33" s="15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187"/>
      <c r="AF33" s="72"/>
      <c r="AG33" s="72"/>
      <c r="AH33" s="136"/>
      <c r="AI33" s="213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187"/>
      <c r="BK33" s="187"/>
      <c r="BL33" s="72"/>
      <c r="BM33" s="136"/>
      <c r="BN33" s="371"/>
      <c r="BO33" s="371"/>
      <c r="BP33" s="371"/>
      <c r="BQ33" s="371"/>
      <c r="BR33" s="372"/>
    </row>
    <row r="34" spans="2:73" ht="15" customHeight="1" thickBot="1" x14ac:dyDescent="0.2">
      <c r="B34" s="385"/>
      <c r="C34" s="386"/>
      <c r="D34" s="153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191"/>
      <c r="AF34" s="234"/>
      <c r="AG34" s="234"/>
      <c r="AH34" s="235"/>
      <c r="AI34" s="227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191"/>
      <c r="BK34" s="191"/>
      <c r="BL34" s="71"/>
      <c r="BM34" s="137"/>
      <c r="BN34" s="58"/>
      <c r="BO34" s="59"/>
      <c r="BP34" s="59"/>
      <c r="BQ34" s="59"/>
      <c r="BR34" s="60"/>
    </row>
    <row r="35" spans="2:73" ht="15" customHeight="1" x14ac:dyDescent="0.15">
      <c r="B35" s="356" t="str">
        <f>B23</f>
        <v>休工日●</v>
      </c>
      <c r="C35" s="357"/>
      <c r="D35" s="154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236"/>
      <c r="AG35" s="236"/>
      <c r="AH35" s="160"/>
      <c r="AI35" s="215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9"/>
      <c r="BK35" s="189"/>
      <c r="BL35" s="52"/>
      <c r="BM35" s="138"/>
      <c r="BN35" s="387">
        <f>COUNTIF(D35:BK35,"●")</f>
        <v>0</v>
      </c>
      <c r="BO35" s="387"/>
      <c r="BP35" s="387"/>
      <c r="BQ35" s="387"/>
      <c r="BR35" s="388"/>
    </row>
    <row r="36" spans="2:73" s="55" customFormat="1" ht="15" customHeight="1" thickBot="1" x14ac:dyDescent="0.2">
      <c r="B36" s="335" t="str">
        <f>B24</f>
        <v>対象外×</v>
      </c>
      <c r="C36" s="336"/>
      <c r="D36" s="172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92"/>
      <c r="AF36" s="229"/>
      <c r="AG36" s="229"/>
      <c r="AH36" s="230"/>
      <c r="AI36" s="228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230"/>
      <c r="BN36" s="299">
        <f>COUNTIF(D36:BK36,"×")+COUNTIF(D36:BK36,"△")</f>
        <v>0</v>
      </c>
      <c r="BO36" s="299"/>
      <c r="BP36" s="299"/>
      <c r="BQ36" s="299"/>
      <c r="BR36" s="300"/>
    </row>
    <row r="37" spans="2:73" ht="19.5" customHeight="1" thickBot="1" x14ac:dyDescent="0.2">
      <c r="B37" s="313"/>
      <c r="C37" s="314"/>
      <c r="D37" s="320" t="s">
        <v>30</v>
      </c>
      <c r="E37" s="321"/>
      <c r="F37" s="321"/>
      <c r="G37" s="322"/>
      <c r="H37" s="268">
        <f>IF(MONTH(AP3)=D28,AP3-D29+1,DAY(EOMONTH(D29,0)))</f>
        <v>30</v>
      </c>
      <c r="I37" s="269"/>
      <c r="J37" s="270" t="s">
        <v>52</v>
      </c>
      <c r="K37" s="271"/>
      <c r="L37" s="271"/>
      <c r="M37" s="271"/>
      <c r="N37" s="272">
        <f>COUNTIF(D36:AH36,"×")</f>
        <v>0</v>
      </c>
      <c r="O37" s="273"/>
      <c r="P37" s="366" t="s">
        <v>36</v>
      </c>
      <c r="Q37" s="367"/>
      <c r="R37" s="367"/>
      <c r="S37" s="367"/>
      <c r="T37" s="274">
        <f>H37-N37</f>
        <v>30</v>
      </c>
      <c r="U37" s="275"/>
      <c r="V37" s="277" t="str">
        <f>V13</f>
        <v>土日数</v>
      </c>
      <c r="W37" s="278"/>
      <c r="X37" s="278"/>
      <c r="Y37" s="278"/>
      <c r="Z37" s="398"/>
      <c r="AA37" s="399"/>
      <c r="AB37" s="361" t="s">
        <v>10</v>
      </c>
      <c r="AC37" s="361"/>
      <c r="AD37" s="361"/>
      <c r="AE37" s="362"/>
      <c r="AF37" s="363">
        <f>COUNTIF(D35:AH35,"●")</f>
        <v>0</v>
      </c>
      <c r="AG37" s="364"/>
      <c r="AH37" s="365"/>
      <c r="AI37" s="320" t="s">
        <v>30</v>
      </c>
      <c r="AJ37" s="321"/>
      <c r="AK37" s="321"/>
      <c r="AL37" s="322"/>
      <c r="AM37" s="268">
        <f>IF(MONTH(AP3)=AI28,AP3-AI29+1,DAY(EOMONTH(AI29,0)))</f>
        <v>25</v>
      </c>
      <c r="AN37" s="269"/>
      <c r="AO37" s="270" t="s">
        <v>52</v>
      </c>
      <c r="AP37" s="271"/>
      <c r="AQ37" s="271"/>
      <c r="AR37" s="271"/>
      <c r="AS37" s="272">
        <f>COUNTIF(AI36:BM36,"×")</f>
        <v>0</v>
      </c>
      <c r="AT37" s="273"/>
      <c r="AU37" s="366" t="s">
        <v>36</v>
      </c>
      <c r="AV37" s="367"/>
      <c r="AW37" s="367"/>
      <c r="AX37" s="367"/>
      <c r="AY37" s="274">
        <f>AM37-AS37</f>
        <v>25</v>
      </c>
      <c r="AZ37" s="275"/>
      <c r="BA37" s="277" t="str">
        <f>V13</f>
        <v>土日数</v>
      </c>
      <c r="BB37" s="278"/>
      <c r="BC37" s="278"/>
      <c r="BD37" s="278"/>
      <c r="BE37" s="398"/>
      <c r="BF37" s="399"/>
      <c r="BG37" s="361" t="s">
        <v>10</v>
      </c>
      <c r="BH37" s="361"/>
      <c r="BI37" s="361"/>
      <c r="BJ37" s="362"/>
      <c r="BK37" s="363">
        <f>COUNTIF(AI35:BM35,"●")</f>
        <v>0</v>
      </c>
      <c r="BL37" s="364"/>
      <c r="BM37" s="365"/>
      <c r="BN37" s="161"/>
      <c r="BO37" s="84"/>
      <c r="BP37" s="84"/>
      <c r="BQ37" s="84"/>
      <c r="BR37" s="84"/>
    </row>
    <row r="38" spans="2:73" ht="19.5" customHeight="1" thickBot="1" x14ac:dyDescent="0.2">
      <c r="B38" s="315"/>
      <c r="C38" s="316"/>
      <c r="D38" s="279" t="s">
        <v>47</v>
      </c>
      <c r="E38" s="280"/>
      <c r="F38" s="280"/>
      <c r="G38" s="281"/>
      <c r="H38" s="244">
        <f>AF37</f>
        <v>0</v>
      </c>
      <c r="I38" s="240" t="s">
        <v>48</v>
      </c>
      <c r="J38" s="245">
        <f>T37</f>
        <v>30</v>
      </c>
      <c r="K38" s="260" t="s">
        <v>49</v>
      </c>
      <c r="L38" s="282">
        <f>H38/J38*100</f>
        <v>0</v>
      </c>
      <c r="M38" s="282"/>
      <c r="N38" s="260" t="s">
        <v>50</v>
      </c>
      <c r="O38" s="283" t="str">
        <f>IF(L38&gt;28.5,"OK",IF(L38=28.5,"OK",IF(L38&lt;28.5,"NG")))</f>
        <v>NG</v>
      </c>
      <c r="P38" s="284"/>
      <c r="Q38" s="285"/>
      <c r="R38" s="286" t="s">
        <v>51</v>
      </c>
      <c r="S38" s="287"/>
      <c r="T38" s="287"/>
      <c r="U38" s="288"/>
      <c r="V38" s="243">
        <f>AF37</f>
        <v>0</v>
      </c>
      <c r="W38" s="261" t="s">
        <v>48</v>
      </c>
      <c r="X38" s="246">
        <f>Z37</f>
        <v>0</v>
      </c>
      <c r="Y38" s="242" t="s">
        <v>49</v>
      </c>
      <c r="Z38" s="289" t="e">
        <f>V38/X38*100</f>
        <v>#DIV/0!</v>
      </c>
      <c r="AA38" s="289"/>
      <c r="AB38" s="239" t="s">
        <v>50</v>
      </c>
      <c r="AC38" s="290" t="e">
        <f>IF(Z38&gt;100,"OK",IF(Z38=100,"OK",IF(Z38&lt;100,"NG")))</f>
        <v>#DIV/0!</v>
      </c>
      <c r="AD38" s="291"/>
      <c r="AE38" s="292"/>
      <c r="AF38" s="317" t="e">
        <f>IF(OR(L38&gt;=28.5,Z38&gt;=100),"OK","NG")</f>
        <v>#DIV/0!</v>
      </c>
      <c r="AG38" s="318"/>
      <c r="AH38" s="319"/>
      <c r="AI38" s="279" t="s">
        <v>47</v>
      </c>
      <c r="AJ38" s="280"/>
      <c r="AK38" s="280"/>
      <c r="AL38" s="281"/>
      <c r="AM38" s="244">
        <f>BK37</f>
        <v>0</v>
      </c>
      <c r="AN38" s="240" t="s">
        <v>48</v>
      </c>
      <c r="AO38" s="245">
        <f>AY37</f>
        <v>25</v>
      </c>
      <c r="AP38" s="260" t="s">
        <v>49</v>
      </c>
      <c r="AQ38" s="282">
        <f>AM38/AO38*100</f>
        <v>0</v>
      </c>
      <c r="AR38" s="282"/>
      <c r="AS38" s="260" t="s">
        <v>50</v>
      </c>
      <c r="AT38" s="283" t="str">
        <f>IF(AQ38&gt;28.5,"OK",IF(AQ38=28.5,"OK",IF(AQ38&lt;28.5,"NG")))</f>
        <v>NG</v>
      </c>
      <c r="AU38" s="284"/>
      <c r="AV38" s="285"/>
      <c r="AW38" s="286" t="s">
        <v>51</v>
      </c>
      <c r="AX38" s="287"/>
      <c r="AY38" s="287"/>
      <c r="AZ38" s="288"/>
      <c r="BA38" s="243">
        <f>BK37</f>
        <v>0</v>
      </c>
      <c r="BB38" s="261" t="s">
        <v>48</v>
      </c>
      <c r="BC38" s="246">
        <f>BE37</f>
        <v>0</v>
      </c>
      <c r="BD38" s="242" t="s">
        <v>49</v>
      </c>
      <c r="BE38" s="289" t="e">
        <f>BA38/BC38*100</f>
        <v>#DIV/0!</v>
      </c>
      <c r="BF38" s="289"/>
      <c r="BG38" s="239" t="s">
        <v>50</v>
      </c>
      <c r="BH38" s="290" t="e">
        <f>IF(BE38&gt;100,"OK",IF(BE38=100,"OK",IF(BE38&lt;100,"NG")))</f>
        <v>#DIV/0!</v>
      </c>
      <c r="BI38" s="291"/>
      <c r="BJ38" s="292"/>
      <c r="BK38" s="317" t="e">
        <f>IF(OR(AQ38&gt;=28.5,BE38&gt;=100),"OK","NG")</f>
        <v>#DIV/0!</v>
      </c>
      <c r="BL38" s="318"/>
      <c r="BM38" s="319"/>
      <c r="BN38" s="162"/>
      <c r="BO38" s="142"/>
      <c r="BP38" s="142"/>
      <c r="BQ38" s="142"/>
      <c r="BR38" s="142"/>
    </row>
    <row r="39" spans="2:73" ht="11.25" customHeight="1" x14ac:dyDescent="0.15">
      <c r="B39" s="73"/>
      <c r="C39" s="74"/>
      <c r="D39" s="75"/>
      <c r="E39" s="76"/>
      <c r="F39" s="77"/>
      <c r="G39" s="78"/>
      <c r="H39" s="79"/>
      <c r="I39" s="80"/>
      <c r="J39" s="77"/>
      <c r="K39" s="81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3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</row>
    <row r="40" spans="2:73" s="65" customFormat="1" ht="19.5" customHeight="1" thickBot="1" x14ac:dyDescent="0.2">
      <c r="B40" s="85"/>
      <c r="C40" s="85"/>
      <c r="D40" s="103" t="s">
        <v>9</v>
      </c>
      <c r="E40" s="104"/>
      <c r="F40" s="105"/>
      <c r="G40" s="106"/>
      <c r="H40" s="107"/>
      <c r="I40" s="107"/>
      <c r="J40" s="108"/>
      <c r="K40" s="109"/>
      <c r="L40" s="110"/>
      <c r="M40" s="110"/>
      <c r="N40" s="110"/>
      <c r="O40" s="110"/>
      <c r="P40" s="108"/>
      <c r="Q40" s="108"/>
      <c r="R40" s="110"/>
      <c r="S40" s="110"/>
      <c r="T40" s="111"/>
      <c r="U40" s="111"/>
      <c r="V40" s="111"/>
      <c r="W40" s="111"/>
      <c r="X40" s="111"/>
      <c r="Y40" s="112"/>
      <c r="Z40" s="111"/>
      <c r="AA40" s="91"/>
      <c r="AB40" s="91"/>
      <c r="AC40" s="91"/>
      <c r="AD40" s="92"/>
      <c r="AE40" s="93"/>
      <c r="AF40" s="94"/>
      <c r="AG40" s="94"/>
      <c r="AH40" s="94"/>
      <c r="AI40" s="94"/>
      <c r="AJ40" s="396" t="s">
        <v>83</v>
      </c>
      <c r="AK40" s="94"/>
      <c r="AL40" s="94"/>
      <c r="AM40" s="265"/>
      <c r="AN40" s="265"/>
      <c r="AO40" s="265"/>
      <c r="AP40" s="265"/>
      <c r="AQ40" s="265"/>
      <c r="AR40" s="94"/>
      <c r="AS40" s="94"/>
      <c r="AT40" s="276"/>
      <c r="AU40" s="276"/>
      <c r="AV40" s="276"/>
      <c r="AW40" s="276"/>
      <c r="AX40" s="276"/>
      <c r="AY40" s="94"/>
      <c r="AZ40" s="94"/>
      <c r="BA40" s="302"/>
      <c r="BB40" s="302"/>
      <c r="BC40" s="302"/>
      <c r="BD40" s="302"/>
      <c r="BE40" s="302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68"/>
    </row>
    <row r="41" spans="2:73" s="65" customFormat="1" ht="15.75" customHeight="1" x14ac:dyDescent="0.15">
      <c r="B41" s="85"/>
      <c r="C41" s="85"/>
      <c r="D41" s="95"/>
      <c r="E41" s="392" t="s">
        <v>73</v>
      </c>
      <c r="F41" s="51" t="s">
        <v>74</v>
      </c>
      <c r="G41" s="395" t="s">
        <v>7</v>
      </c>
      <c r="H41" s="91"/>
      <c r="I41" s="91"/>
      <c r="J41" s="91"/>
      <c r="K41" s="91"/>
      <c r="L41" s="91"/>
      <c r="M41" s="91"/>
      <c r="N41" s="91"/>
      <c r="O41" s="91"/>
      <c r="P41" s="91" t="s">
        <v>34</v>
      </c>
      <c r="Q41" s="91" t="s">
        <v>74</v>
      </c>
      <c r="R41" s="395" t="s">
        <v>8</v>
      </c>
      <c r="S41" s="91"/>
      <c r="T41" s="86"/>
      <c r="U41" s="86"/>
      <c r="V41" s="86"/>
      <c r="W41" s="86"/>
      <c r="X41" s="86"/>
      <c r="Y41" s="267"/>
      <c r="Z41" s="267"/>
      <c r="AA41" s="267"/>
      <c r="AB41" s="267"/>
      <c r="AC41" s="267"/>
      <c r="AD41" s="51"/>
      <c r="AE41" s="51"/>
      <c r="AF41" s="51"/>
      <c r="AG41" s="51"/>
      <c r="AH41" s="51"/>
      <c r="AI41" s="51"/>
      <c r="AJ41" s="51"/>
      <c r="AK41" s="403" t="s">
        <v>84</v>
      </c>
      <c r="AL41" s="403"/>
      <c r="AM41" s="403"/>
      <c r="AN41" s="403"/>
      <c r="AO41" s="403"/>
      <c r="AP41" s="403"/>
      <c r="AQ41" s="403"/>
      <c r="AR41" s="403"/>
      <c r="AS41" s="401"/>
      <c r="AT41" s="404"/>
      <c r="AU41" s="405"/>
      <c r="AV41" s="406"/>
      <c r="AW41" s="251"/>
      <c r="AX41" s="251"/>
      <c r="AY41" s="266"/>
      <c r="AZ41" s="266"/>
      <c r="BA41" s="266"/>
      <c r="BB41" s="266"/>
      <c r="BC41" s="266"/>
      <c r="BD41" s="251"/>
      <c r="BE41" s="253"/>
      <c r="BF41" s="267"/>
      <c r="BG41" s="267"/>
      <c r="BH41" s="267"/>
      <c r="BI41" s="267"/>
      <c r="BJ41" s="267"/>
      <c r="BK41" s="267"/>
      <c r="BL41" s="267"/>
      <c r="BM41" s="267"/>
      <c r="BN41" s="96"/>
      <c r="BO41" s="96"/>
      <c r="BP41" s="96"/>
      <c r="BQ41" s="96"/>
      <c r="BR41" s="96"/>
      <c r="BS41" s="68"/>
      <c r="BU41" s="65" t="s">
        <v>86</v>
      </c>
    </row>
    <row r="42" spans="2:73" s="65" customFormat="1" ht="15.75" customHeight="1" thickBot="1" x14ac:dyDescent="0.2">
      <c r="B42" s="85"/>
      <c r="C42" s="85"/>
      <c r="D42" s="95"/>
      <c r="E42" s="393" t="s">
        <v>75</v>
      </c>
      <c r="F42" s="51" t="s">
        <v>74</v>
      </c>
      <c r="G42" s="88" t="s">
        <v>76</v>
      </c>
      <c r="H42" s="97"/>
      <c r="I42" s="98"/>
      <c r="J42" s="51"/>
      <c r="K42" s="99"/>
      <c r="L42" s="86"/>
      <c r="M42" s="86"/>
      <c r="N42" s="86"/>
      <c r="O42" s="86"/>
      <c r="P42" s="86" t="s">
        <v>81</v>
      </c>
      <c r="Q42" s="86" t="s">
        <v>74</v>
      </c>
      <c r="R42" s="86" t="s">
        <v>82</v>
      </c>
      <c r="S42" s="86"/>
      <c r="T42" s="86"/>
      <c r="U42" s="86"/>
      <c r="V42" s="86"/>
      <c r="W42" s="86"/>
      <c r="X42" s="86"/>
      <c r="Y42" s="96"/>
      <c r="Z42" s="96"/>
      <c r="AA42" s="96"/>
      <c r="AB42" s="96"/>
      <c r="AC42" s="96"/>
      <c r="AD42" s="86"/>
      <c r="AE42" s="86"/>
      <c r="AF42" s="51"/>
      <c r="AG42" s="51"/>
      <c r="AH42" s="51"/>
      <c r="AI42" s="51"/>
      <c r="AJ42" s="51"/>
      <c r="AK42" s="403"/>
      <c r="AL42" s="403"/>
      <c r="AM42" s="403"/>
      <c r="AN42" s="403"/>
      <c r="AO42" s="403"/>
      <c r="AP42" s="403"/>
      <c r="AQ42" s="403"/>
      <c r="AR42" s="403"/>
      <c r="AS42" s="402"/>
      <c r="AT42" s="407"/>
      <c r="AU42" s="408"/>
      <c r="AV42" s="409"/>
      <c r="AW42" s="251"/>
      <c r="AX42" s="251"/>
      <c r="AY42" s="252"/>
      <c r="AZ42" s="252"/>
      <c r="BA42" s="252"/>
      <c r="BB42" s="252"/>
      <c r="BC42" s="252"/>
      <c r="BD42" s="251"/>
      <c r="BE42" s="253"/>
      <c r="BF42" s="267"/>
      <c r="BG42" s="267"/>
      <c r="BH42" s="267"/>
      <c r="BI42" s="253"/>
      <c r="BJ42" s="267"/>
      <c r="BK42" s="267"/>
      <c r="BL42" s="267"/>
      <c r="BM42" s="96"/>
      <c r="BN42" s="96"/>
      <c r="BO42" s="96"/>
      <c r="BP42" s="96"/>
      <c r="BQ42" s="96"/>
      <c r="BR42" s="96"/>
      <c r="BS42" s="68"/>
      <c r="BU42" s="65" t="s">
        <v>87</v>
      </c>
    </row>
    <row r="43" spans="2:73" s="65" customFormat="1" ht="15.75" customHeight="1" x14ac:dyDescent="0.15">
      <c r="B43" s="85"/>
      <c r="C43" s="85"/>
      <c r="D43" s="95"/>
      <c r="E43" s="393" t="s">
        <v>77</v>
      </c>
      <c r="F43" s="51" t="s">
        <v>74</v>
      </c>
      <c r="G43" s="88" t="s">
        <v>78</v>
      </c>
      <c r="H43" s="97"/>
      <c r="I43" s="98"/>
      <c r="J43" s="51"/>
      <c r="K43" s="99"/>
      <c r="L43" s="86"/>
      <c r="M43" s="86"/>
      <c r="N43" s="86"/>
      <c r="O43" s="86"/>
      <c r="P43" s="86" t="s">
        <v>33</v>
      </c>
      <c r="Q43" s="86" t="s">
        <v>74</v>
      </c>
      <c r="R43" s="86" t="s">
        <v>6</v>
      </c>
      <c r="S43" s="86"/>
      <c r="T43" s="86"/>
      <c r="U43" s="86"/>
      <c r="V43" s="86"/>
      <c r="W43" s="86"/>
      <c r="X43" s="86"/>
      <c r="Y43" s="96"/>
      <c r="Z43" s="96"/>
      <c r="AA43" s="96"/>
      <c r="AB43" s="96"/>
      <c r="AC43" s="96"/>
      <c r="AD43" s="102"/>
      <c r="AE43" s="102"/>
      <c r="AF43" s="96"/>
      <c r="AG43" s="51"/>
      <c r="AH43" s="100"/>
      <c r="AI43" s="100"/>
      <c r="AJ43" s="100"/>
      <c r="AK43" s="100"/>
      <c r="AL43" s="100"/>
      <c r="AM43" s="100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68"/>
    </row>
    <row r="44" spans="2:73" s="65" customFormat="1" ht="15.75" customHeight="1" x14ac:dyDescent="0.15">
      <c r="B44" s="85"/>
      <c r="C44" s="85"/>
      <c r="D44" s="95"/>
      <c r="E44" s="394" t="s">
        <v>79</v>
      </c>
      <c r="F44" s="87" t="s">
        <v>74</v>
      </c>
      <c r="G44" s="51" t="s">
        <v>80</v>
      </c>
      <c r="H44" s="88"/>
      <c r="I44" s="89"/>
      <c r="J44" s="89"/>
      <c r="K44" s="51"/>
      <c r="L44" s="90"/>
      <c r="M44" s="86"/>
      <c r="N44" s="86"/>
      <c r="O44" s="86"/>
      <c r="P44" s="86" t="s">
        <v>32</v>
      </c>
      <c r="Q44" s="86" t="s">
        <v>74</v>
      </c>
      <c r="R44" s="86" t="s">
        <v>31</v>
      </c>
      <c r="S44" s="86"/>
      <c r="T44" s="86"/>
      <c r="U44" s="86"/>
      <c r="V44" s="86"/>
      <c r="W44" s="86"/>
      <c r="X44" s="86"/>
      <c r="Y44" s="102"/>
      <c r="Z44" s="102"/>
      <c r="AA44" s="96"/>
      <c r="AB44" s="51"/>
      <c r="AC44" s="100"/>
      <c r="AD44" s="100"/>
      <c r="AE44" s="100"/>
      <c r="AF44" s="100"/>
      <c r="AG44" s="100"/>
      <c r="AH44" s="100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68"/>
    </row>
    <row r="45" spans="2:73" s="65" customFormat="1" ht="15.75" customHeight="1" x14ac:dyDescent="0.15">
      <c r="B45" s="85"/>
      <c r="C45" s="85"/>
      <c r="D45" s="101"/>
      <c r="E45" s="119"/>
      <c r="F45" s="87"/>
      <c r="G45" s="51"/>
      <c r="H45" s="88"/>
      <c r="I45" s="89"/>
      <c r="J45" s="89"/>
      <c r="K45" s="51"/>
      <c r="L45" s="90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96"/>
      <c r="AB45" s="51"/>
      <c r="AC45" s="100"/>
      <c r="AD45" s="100"/>
      <c r="AE45" s="100"/>
      <c r="AF45" s="100"/>
      <c r="AG45" s="100"/>
      <c r="AH45" s="100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68"/>
    </row>
    <row r="46" spans="2:73" s="65" customFormat="1" ht="15.75" customHeight="1" x14ac:dyDescent="0.15">
      <c r="B46" s="85"/>
      <c r="C46" s="85"/>
      <c r="D46" s="101"/>
      <c r="E46" s="119"/>
      <c r="F46" s="87"/>
      <c r="G46" s="51"/>
      <c r="H46" s="88"/>
      <c r="I46" s="89"/>
      <c r="J46" s="89"/>
      <c r="K46" s="51"/>
      <c r="L46" s="90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51"/>
      <c r="Z46" s="51"/>
      <c r="AA46" s="51"/>
      <c r="AB46" s="51"/>
      <c r="AC46" s="51"/>
      <c r="AD46" s="51"/>
      <c r="AE46" s="51"/>
      <c r="AF46" s="389"/>
      <c r="AG46" s="389"/>
      <c r="AH46" s="389"/>
      <c r="AI46" s="389"/>
      <c r="AJ46" s="389"/>
      <c r="AK46" s="251"/>
      <c r="AL46" s="252"/>
      <c r="AM46" s="390"/>
      <c r="AN46" s="390"/>
      <c r="AO46" s="390"/>
      <c r="AP46" s="390"/>
      <c r="AQ46" s="390"/>
      <c r="AR46" s="251"/>
      <c r="AS46" s="252"/>
      <c r="AT46" s="391"/>
      <c r="AU46" s="391"/>
      <c r="AV46" s="391"/>
      <c r="AW46" s="391"/>
      <c r="AX46" s="391"/>
      <c r="AY46" s="251"/>
      <c r="AZ46" s="51"/>
      <c r="BA46" s="301"/>
      <c r="BB46" s="301"/>
      <c r="BC46" s="301"/>
      <c r="BD46" s="301"/>
      <c r="BE46" s="301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68"/>
    </row>
    <row r="47" spans="2:73" s="65" customFormat="1" ht="15.75" customHeight="1" x14ac:dyDescent="0.15">
      <c r="B47" s="85"/>
      <c r="C47" s="85"/>
      <c r="D47" s="101"/>
      <c r="E47" s="119"/>
      <c r="F47" s="87"/>
      <c r="G47" s="51"/>
      <c r="H47" s="88"/>
      <c r="I47" s="89"/>
      <c r="J47" s="89"/>
      <c r="K47" s="51"/>
      <c r="L47" s="90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51"/>
      <c r="Z47" s="51"/>
      <c r="AA47" s="51"/>
      <c r="AB47" s="51"/>
      <c r="AC47" s="51"/>
      <c r="AD47" s="51"/>
      <c r="AE47" s="51"/>
      <c r="AF47" s="301"/>
      <c r="AG47" s="301"/>
      <c r="AH47" s="301"/>
      <c r="AI47" s="301"/>
      <c r="AJ47" s="30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68"/>
    </row>
    <row r="48" spans="2:73" ht="6.75" customHeight="1" x14ac:dyDescent="0.15">
      <c r="B48" s="22"/>
      <c r="C48" s="23"/>
      <c r="D48" s="24"/>
      <c r="E48" s="29"/>
      <c r="F48" s="6"/>
      <c r="G48" s="30"/>
      <c r="H48" s="31"/>
      <c r="I48" s="32"/>
      <c r="J48" s="6"/>
      <c r="K48" s="33"/>
      <c r="L48" s="10"/>
      <c r="M48" s="10"/>
      <c r="N48" s="10"/>
      <c r="O48" s="10"/>
      <c r="P48" s="10"/>
      <c r="Q48" s="9"/>
      <c r="R48" s="10"/>
      <c r="S48" s="9"/>
      <c r="T48" s="9"/>
      <c r="U48" s="10"/>
      <c r="V48" s="10"/>
      <c r="W48" s="10"/>
      <c r="X48" s="10"/>
      <c r="Y48" s="10"/>
      <c r="Z48" s="8"/>
    </row>
    <row r="49" spans="2:27" ht="17.25" customHeight="1" x14ac:dyDescent="0.15">
      <c r="B49" s="22"/>
      <c r="C49" s="23"/>
      <c r="D49" s="24"/>
      <c r="E49" s="29"/>
      <c r="F49" s="6"/>
      <c r="G49" s="30"/>
      <c r="H49" s="31"/>
      <c r="I49" s="32"/>
      <c r="J49" s="6"/>
      <c r="K49" s="33"/>
      <c r="L49" s="9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8"/>
    </row>
    <row r="50" spans="2:27" ht="17.25" customHeight="1" x14ac:dyDescent="0.15">
      <c r="B50" s="22"/>
      <c r="C50" s="23"/>
      <c r="D50" s="24"/>
      <c r="E50" s="25"/>
      <c r="F50" s="6"/>
      <c r="G50" s="26"/>
      <c r="H50" s="27"/>
      <c r="I50" s="27"/>
      <c r="J50" s="6"/>
      <c r="K50" s="28"/>
      <c r="L50" s="10"/>
      <c r="M50" s="10"/>
      <c r="N50" s="10"/>
      <c r="O50" s="10"/>
      <c r="R50" s="10"/>
      <c r="S50" s="10"/>
      <c r="T50" s="10"/>
      <c r="U50" s="10"/>
      <c r="V50" s="10"/>
      <c r="W50" s="10"/>
      <c r="X50" s="10"/>
      <c r="Y50" s="10"/>
      <c r="Z50" s="8"/>
    </row>
    <row r="51" spans="2:27" ht="17.25" customHeight="1" x14ac:dyDescent="0.15">
      <c r="B51" s="50"/>
      <c r="C51" s="22"/>
      <c r="D51" s="23"/>
      <c r="E51" s="24"/>
      <c r="F51" s="25"/>
      <c r="G51" s="6"/>
      <c r="H51" s="26"/>
      <c r="I51" s="27"/>
      <c r="J51" s="27"/>
      <c r="K51" s="6"/>
      <c r="L51" s="28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8"/>
    </row>
    <row r="52" spans="2:27" ht="17.25" customHeight="1" x14ac:dyDescent="0.15">
      <c r="B52" s="50"/>
      <c r="C52" s="22"/>
      <c r="D52" s="23"/>
      <c r="E52" s="24"/>
      <c r="F52" s="25"/>
      <c r="G52" s="6"/>
      <c r="H52" s="26"/>
      <c r="I52" s="27"/>
      <c r="J52" s="27"/>
      <c r="K52" s="6"/>
      <c r="L52" s="28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8"/>
    </row>
    <row r="53" spans="2:27" ht="17.25" customHeight="1" x14ac:dyDescent="0.15">
      <c r="B53" s="50"/>
      <c r="C53" s="22"/>
      <c r="D53" s="23"/>
      <c r="E53" s="24"/>
      <c r="F53" s="29"/>
      <c r="G53" s="6"/>
      <c r="H53" s="30"/>
      <c r="I53" s="31"/>
      <c r="J53" s="32"/>
      <c r="K53" s="6"/>
      <c r="L53" s="3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8"/>
    </row>
    <row r="54" spans="2:27" ht="17.25" customHeight="1" x14ac:dyDescent="0.15">
      <c r="B54" s="50"/>
      <c r="C54" s="22"/>
      <c r="D54" s="23"/>
      <c r="E54" s="24"/>
      <c r="F54" s="29"/>
      <c r="G54" s="6"/>
      <c r="H54" s="30"/>
      <c r="I54" s="31"/>
      <c r="J54" s="32"/>
      <c r="K54" s="6"/>
      <c r="L54" s="34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8"/>
    </row>
    <row r="55" spans="2:27" ht="17.25" customHeight="1" x14ac:dyDescent="0.15">
      <c r="B55" s="50"/>
      <c r="C55" s="22"/>
      <c r="D55" s="23"/>
      <c r="E55" s="24"/>
      <c r="F55" s="29"/>
      <c r="G55" s="6"/>
      <c r="H55" s="30"/>
      <c r="I55" s="31"/>
      <c r="J55" s="32"/>
      <c r="K55" s="6"/>
      <c r="L55" s="3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8"/>
    </row>
    <row r="56" spans="2:27" ht="17.25" customHeight="1" x14ac:dyDescent="0.15">
      <c r="B56" s="50"/>
      <c r="C56" s="22"/>
      <c r="D56" s="23"/>
      <c r="E56" s="24"/>
      <c r="F56" s="25"/>
      <c r="G56" s="6"/>
      <c r="H56" s="26"/>
      <c r="I56" s="27"/>
      <c r="J56" s="27"/>
      <c r="K56" s="6"/>
      <c r="L56" s="28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8"/>
    </row>
    <row r="57" spans="2:27" ht="17.25" customHeight="1" x14ac:dyDescent="0.15">
      <c r="B57" s="50"/>
      <c r="C57" s="22"/>
      <c r="D57" s="23"/>
      <c r="E57" s="24"/>
      <c r="F57" s="25"/>
      <c r="G57" s="6"/>
      <c r="H57"/>
      <c r="I57" s="27"/>
      <c r="J57" s="27"/>
      <c r="K57" s="6"/>
      <c r="L57" s="3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8"/>
    </row>
    <row r="58" spans="2:27" ht="17.25" customHeight="1" x14ac:dyDescent="0.15">
      <c r="B58" s="50"/>
      <c r="C58" s="22"/>
      <c r="D58" s="23"/>
      <c r="E58" s="24"/>
      <c r="F58" s="25"/>
      <c r="G58" s="6"/>
      <c r="H58"/>
      <c r="I58" s="27"/>
      <c r="J58" s="27"/>
      <c r="K58" s="6"/>
      <c r="L58" s="34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8"/>
    </row>
    <row r="59" spans="2:27" ht="17.25" customHeight="1" x14ac:dyDescent="0.15">
      <c r="B59" s="50"/>
      <c r="C59" s="22"/>
      <c r="D59" s="23"/>
      <c r="E59" s="24"/>
      <c r="F59" s="29"/>
      <c r="G59" s="6"/>
      <c r="H59" s="30"/>
      <c r="I59" s="35"/>
      <c r="J59" s="36"/>
      <c r="K59" s="6"/>
      <c r="L59" s="37"/>
      <c r="M59" s="10"/>
      <c r="N59" s="10"/>
      <c r="O59" s="10"/>
      <c r="P59" s="10"/>
      <c r="Q59" s="10"/>
      <c r="R59" s="10"/>
      <c r="S59" s="10"/>
      <c r="T59" s="10"/>
      <c r="U59" s="9"/>
      <c r="V59" s="10"/>
      <c r="W59" s="10"/>
      <c r="X59" s="10"/>
      <c r="Y59" s="10"/>
      <c r="Z59" s="10"/>
      <c r="AA59" s="8"/>
    </row>
    <row r="60" spans="2:27" ht="17.25" customHeight="1" x14ac:dyDescent="0.15">
      <c r="B60" s="50"/>
      <c r="C60" s="22"/>
      <c r="D60" s="23"/>
      <c r="E60" s="24"/>
      <c r="F60" s="29"/>
      <c r="G60" s="6"/>
      <c r="H60" s="30"/>
      <c r="I60" s="35"/>
      <c r="J60" s="36"/>
      <c r="K60" s="6"/>
      <c r="L60" s="38"/>
      <c r="M60" s="10"/>
      <c r="N60" s="10"/>
      <c r="O60" s="10"/>
      <c r="P60" s="10"/>
      <c r="Q60" s="10"/>
      <c r="R60" s="10"/>
      <c r="S60" s="10"/>
      <c r="T60" s="10"/>
      <c r="U60" s="9"/>
      <c r="V60" s="10"/>
      <c r="W60" s="10"/>
      <c r="X60" s="10"/>
      <c r="Y60" s="10"/>
      <c r="Z60" s="10"/>
      <c r="AA60" s="8"/>
    </row>
    <row r="61" spans="2:27" ht="17.25" customHeight="1" x14ac:dyDescent="0.15">
      <c r="B61" s="50"/>
      <c r="C61" s="22"/>
      <c r="D61" s="23"/>
      <c r="E61" s="24"/>
      <c r="F61" s="29"/>
      <c r="G61" s="6"/>
      <c r="H61" s="30"/>
      <c r="I61" s="35"/>
      <c r="J61" s="36"/>
      <c r="K61" s="6"/>
      <c r="L61" s="38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8"/>
    </row>
    <row r="62" spans="2:27" ht="17.25" customHeight="1" x14ac:dyDescent="0.15">
      <c r="B62" s="50"/>
      <c r="C62" s="22"/>
      <c r="D62" s="23"/>
      <c r="E62" s="24"/>
      <c r="F62" s="25"/>
      <c r="G62" s="6"/>
      <c r="H62" s="26"/>
      <c r="I62" s="27"/>
      <c r="J62" s="27"/>
      <c r="K62" s="6"/>
      <c r="L62" s="28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8"/>
    </row>
    <row r="63" spans="2:27" ht="17.25" customHeight="1" x14ac:dyDescent="0.15">
      <c r="B63" s="50"/>
      <c r="C63" s="22"/>
      <c r="D63" s="23"/>
      <c r="E63" s="24"/>
      <c r="F63" s="25"/>
      <c r="G63" s="6"/>
      <c r="H63"/>
      <c r="I63" s="27"/>
      <c r="J63" s="27"/>
      <c r="K63" s="6"/>
      <c r="L63" s="3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8"/>
    </row>
    <row r="64" spans="2:27" ht="17.25" customHeight="1" x14ac:dyDescent="0.15">
      <c r="B64" s="50"/>
      <c r="C64" s="22"/>
      <c r="D64" s="23"/>
      <c r="E64" s="24"/>
      <c r="F64" s="25"/>
      <c r="G64" s="6"/>
      <c r="H64"/>
      <c r="I64" s="27"/>
      <c r="J64" s="27"/>
      <c r="K64" s="6"/>
      <c r="L64" s="3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8"/>
    </row>
    <row r="65" spans="2:27" ht="17.25" customHeight="1" x14ac:dyDescent="0.15">
      <c r="B65" s="50"/>
      <c r="C65" s="22"/>
      <c r="D65" s="39"/>
      <c r="E65" s="24"/>
      <c r="F65" s="29"/>
      <c r="G65" s="6"/>
      <c r="H65" s="30"/>
      <c r="I65" s="35"/>
      <c r="J65" s="36"/>
      <c r="K65" s="6"/>
      <c r="L65" s="40"/>
      <c r="M65" s="10"/>
      <c r="N65" s="10"/>
      <c r="O65" s="10"/>
      <c r="P65" s="10"/>
      <c r="R65" s="10"/>
      <c r="S65" s="10"/>
      <c r="T65" s="10"/>
      <c r="V65" s="10"/>
      <c r="W65" s="10"/>
      <c r="X65" s="10"/>
      <c r="Y65" s="10"/>
      <c r="Z65" s="10"/>
      <c r="AA65" s="8"/>
    </row>
    <row r="66" spans="2:27" ht="17.25" customHeight="1" x14ac:dyDescent="0.15">
      <c r="B66" s="50"/>
      <c r="C66" s="22"/>
      <c r="D66" s="39"/>
      <c r="E66" s="24"/>
      <c r="F66" s="29"/>
      <c r="G66" s="6"/>
      <c r="H66" s="30"/>
      <c r="I66" s="35"/>
      <c r="J66" s="36"/>
      <c r="K66" s="6"/>
      <c r="L66" s="4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8"/>
    </row>
    <row r="67" spans="2:27" ht="17.25" customHeight="1" x14ac:dyDescent="0.15">
      <c r="B67" s="50"/>
      <c r="C67" s="22"/>
      <c r="D67" s="39"/>
      <c r="E67" s="24"/>
      <c r="F67" s="29"/>
      <c r="G67" s="6"/>
      <c r="H67" s="30"/>
      <c r="I67" s="35"/>
      <c r="J67" s="36"/>
      <c r="K67" s="6"/>
      <c r="L67" s="4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8"/>
    </row>
    <row r="68" spans="2:27" ht="17.25" customHeight="1" x14ac:dyDescent="0.15">
      <c r="B68" s="50"/>
      <c r="C68" s="22"/>
      <c r="D68" s="39"/>
      <c r="E68" s="24"/>
      <c r="F68" s="25"/>
      <c r="G68" s="6"/>
      <c r="H68" s="26"/>
      <c r="I68" s="27"/>
      <c r="J68" s="27"/>
      <c r="K68" s="6"/>
      <c r="L68" s="41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8"/>
    </row>
    <row r="69" spans="2:27" ht="17.25" customHeight="1" x14ac:dyDescent="0.15">
      <c r="B69" s="50"/>
      <c r="C69" s="22"/>
      <c r="D69" s="39"/>
      <c r="E69" s="24"/>
      <c r="F69" s="25"/>
      <c r="G69" s="6"/>
      <c r="H69" s="26"/>
      <c r="I69" s="27"/>
      <c r="J69" s="27"/>
      <c r="K69" s="6"/>
      <c r="L69" s="41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8"/>
    </row>
    <row r="70" spans="2:27" ht="17.25" customHeight="1" x14ac:dyDescent="0.15">
      <c r="B70" s="50"/>
      <c r="C70" s="22"/>
      <c r="D70" s="39"/>
      <c r="E70" s="24"/>
      <c r="F70" s="25"/>
      <c r="G70" s="6"/>
      <c r="H70" s="26"/>
      <c r="I70" s="27"/>
      <c r="J70" s="27"/>
      <c r="K70" s="6"/>
      <c r="L70" s="41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8"/>
    </row>
    <row r="71" spans="2:27" ht="17.25" customHeight="1" x14ac:dyDescent="0.15">
      <c r="B71" s="50"/>
      <c r="C71" s="22"/>
      <c r="D71" s="39"/>
      <c r="E71" s="24"/>
      <c r="F71" s="29"/>
      <c r="G71" s="6"/>
      <c r="H71" s="30"/>
      <c r="I71" s="42"/>
      <c r="J71" s="43"/>
      <c r="K71" s="6"/>
      <c r="L71" s="4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8"/>
    </row>
    <row r="72" spans="2:27" ht="17.25" customHeight="1" x14ac:dyDescent="0.15">
      <c r="B72" s="50"/>
      <c r="C72" s="22"/>
      <c r="D72" s="39"/>
      <c r="E72" s="44"/>
      <c r="F72" s="29"/>
      <c r="G72" s="6"/>
      <c r="H72" s="30"/>
      <c r="I72" s="42"/>
      <c r="J72" s="43"/>
      <c r="K72" s="6"/>
      <c r="L72" s="4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8"/>
    </row>
    <row r="73" spans="2:27" ht="17.25" customHeight="1" x14ac:dyDescent="0.15">
      <c r="B73" s="50"/>
      <c r="C73" s="22"/>
      <c r="D73" s="39"/>
      <c r="E73" s="44"/>
      <c r="F73" s="29"/>
      <c r="G73" s="6"/>
      <c r="H73" s="30"/>
      <c r="I73" s="42"/>
      <c r="J73" s="43"/>
      <c r="K73" s="6"/>
      <c r="L73" s="4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8"/>
    </row>
    <row r="74" spans="2:27" ht="17.25" customHeight="1" x14ac:dyDescent="0.15">
      <c r="B74" s="50"/>
      <c r="C74" s="22"/>
      <c r="D74" s="39"/>
      <c r="E74" s="44"/>
      <c r="F74" s="25"/>
      <c r="G74" s="6"/>
      <c r="H74" s="26"/>
      <c r="I74" s="45"/>
      <c r="J74" s="45"/>
      <c r="K74" s="6"/>
      <c r="L74" s="46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8"/>
    </row>
    <row r="75" spans="2:27" ht="17.25" customHeight="1" x14ac:dyDescent="0.15">
      <c r="B75" s="50"/>
      <c r="C75" s="22"/>
      <c r="D75" s="39"/>
      <c r="E75" s="44"/>
      <c r="F75" s="25"/>
      <c r="G75" s="6"/>
      <c r="H75" s="26"/>
      <c r="I75" s="45"/>
      <c r="J75" s="45"/>
      <c r="K75" s="6"/>
      <c r="L75" s="46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8"/>
    </row>
    <row r="76" spans="2:27" ht="17.25" customHeight="1" x14ac:dyDescent="0.15">
      <c r="B76" s="50"/>
      <c r="C76" s="22"/>
      <c r="D76" s="39"/>
      <c r="E76" s="44"/>
      <c r="F76" s="25"/>
      <c r="G76" s="6"/>
      <c r="H76" s="26"/>
      <c r="I76" s="45"/>
      <c r="J76" s="45"/>
      <c r="K76" s="6"/>
      <c r="L76" s="46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8"/>
    </row>
    <row r="77" spans="2:27" ht="17.25" customHeight="1" x14ac:dyDescent="0.15">
      <c r="B77" s="50"/>
      <c r="C77" s="22"/>
      <c r="D77" s="39"/>
      <c r="E77" s="47"/>
      <c r="F77" s="48"/>
      <c r="G77" s="2"/>
      <c r="H77" s="26"/>
      <c r="I77" s="12"/>
      <c r="J77" s="12"/>
      <c r="K77" s="2"/>
      <c r="L77" s="1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8"/>
    </row>
    <row r="78" spans="2:27" ht="17.25" customHeight="1" x14ac:dyDescent="0.15">
      <c r="B78" s="50"/>
      <c r="C78" s="22"/>
      <c r="D78" s="39"/>
      <c r="E78" s="47"/>
      <c r="F78" s="48"/>
      <c r="G78" s="2"/>
      <c r="H78" s="26"/>
      <c r="I78" s="12"/>
      <c r="J78" s="12"/>
      <c r="K78" s="2"/>
      <c r="L78" s="1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8"/>
    </row>
    <row r="79" spans="2:27" ht="17.25" customHeight="1" x14ac:dyDescent="0.15">
      <c r="B79" s="50"/>
      <c r="C79" s="22"/>
      <c r="D79" s="39"/>
      <c r="E79" s="47"/>
      <c r="F79" s="48"/>
      <c r="G79" s="2"/>
      <c r="H79" s="26"/>
      <c r="I79" s="12"/>
      <c r="J79" s="12"/>
      <c r="K79" s="2"/>
      <c r="L79" s="13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8"/>
    </row>
    <row r="80" spans="2:27" ht="17.25" customHeight="1" x14ac:dyDescent="0.15">
      <c r="B80" s="50"/>
      <c r="C80" s="22"/>
      <c r="D80" s="39"/>
      <c r="E80" s="47"/>
      <c r="F80" s="48"/>
      <c r="G80" s="2"/>
      <c r="H80" s="26"/>
      <c r="I80" s="12"/>
      <c r="J80" s="12"/>
      <c r="K80" s="2"/>
      <c r="L80" s="13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8"/>
    </row>
    <row r="81" spans="2:27" ht="17.25" customHeight="1" x14ac:dyDescent="0.15">
      <c r="B81" s="50"/>
      <c r="C81" s="22"/>
      <c r="D81" s="39"/>
      <c r="E81" s="47"/>
      <c r="F81" s="48"/>
      <c r="G81" s="2"/>
      <c r="H81" s="26"/>
      <c r="I81" s="12"/>
      <c r="J81" s="12"/>
      <c r="K81" s="2"/>
      <c r="L81" s="1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8"/>
    </row>
    <row r="82" spans="2:27" ht="17.25" customHeight="1" x14ac:dyDescent="0.15">
      <c r="B82" s="50"/>
      <c r="C82" s="22"/>
      <c r="D82" s="39"/>
      <c r="E82" s="47"/>
      <c r="F82" s="48"/>
      <c r="G82" s="2"/>
      <c r="H82" s="26"/>
      <c r="I82" s="12"/>
      <c r="J82" s="12"/>
      <c r="K82" s="2"/>
      <c r="L82" s="1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8"/>
    </row>
    <row r="83" spans="2:27" ht="17.25" customHeight="1" x14ac:dyDescent="0.15">
      <c r="B83" s="50"/>
      <c r="C83" s="22"/>
      <c r="D83" s="39"/>
      <c r="E83" s="49"/>
      <c r="F83" s="29"/>
      <c r="G83" s="6"/>
      <c r="H83" s="30"/>
      <c r="I83" s="42"/>
      <c r="J83" s="43"/>
      <c r="K83" s="6"/>
      <c r="L83" s="4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8"/>
    </row>
    <row r="84" spans="2:27" ht="17.25" customHeight="1" x14ac:dyDescent="0.15">
      <c r="B84" s="50"/>
      <c r="C84" s="22"/>
      <c r="D84" s="39"/>
      <c r="E84" s="49"/>
      <c r="F84" s="29"/>
      <c r="G84" s="6"/>
      <c r="H84" s="30"/>
      <c r="I84" s="42"/>
      <c r="J84" s="43"/>
      <c r="K84" s="6"/>
      <c r="L84" s="4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8"/>
    </row>
    <row r="85" spans="2:27" ht="17.25" customHeight="1" x14ac:dyDescent="0.15">
      <c r="B85" s="50"/>
      <c r="C85" s="22"/>
      <c r="D85" s="39"/>
      <c r="E85" s="49"/>
      <c r="F85" s="29"/>
      <c r="G85" s="6"/>
      <c r="H85" s="30"/>
      <c r="I85" s="42"/>
      <c r="J85" s="43"/>
      <c r="K85" s="6"/>
      <c r="L85" s="4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8"/>
    </row>
    <row r="86" spans="2:27" ht="17.25" customHeight="1" x14ac:dyDescent="0.15">
      <c r="B86" s="50"/>
      <c r="C86" s="22"/>
      <c r="D86" s="39"/>
      <c r="E86" s="49"/>
      <c r="F86" s="6"/>
      <c r="G86" s="6"/>
      <c r="H86" s="26"/>
      <c r="I86" s="45"/>
      <c r="J86" s="45"/>
      <c r="K86" s="6"/>
      <c r="L86" s="46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8"/>
    </row>
    <row r="87" spans="2:27" ht="17.25" customHeight="1" x14ac:dyDescent="0.15">
      <c r="C87" s="4"/>
      <c r="E87" s="15"/>
      <c r="G87" s="5"/>
      <c r="H87" s="17"/>
      <c r="I87" s="18"/>
      <c r="J87" s="18"/>
      <c r="K87" s="15"/>
      <c r="L87" s="19"/>
    </row>
    <row r="88" spans="2:27" ht="17.25" customHeight="1" x14ac:dyDescent="0.15">
      <c r="C88" s="4"/>
      <c r="E88" s="21"/>
      <c r="G88" s="5"/>
      <c r="H88" s="11"/>
      <c r="I88" s="14"/>
      <c r="J88" s="14"/>
      <c r="K88" s="15"/>
      <c r="L88" s="16"/>
    </row>
    <row r="89" spans="2:27" ht="17.25" customHeight="1" x14ac:dyDescent="0.15">
      <c r="C89" s="4"/>
      <c r="H89" s="1"/>
      <c r="I89" s="1"/>
      <c r="J89" s="1"/>
      <c r="K89" s="1"/>
      <c r="L89" s="1"/>
    </row>
    <row r="90" spans="2:27" ht="17.25" customHeight="1" x14ac:dyDescent="0.15">
      <c r="H90" s="1"/>
      <c r="I90" s="1"/>
      <c r="J90" s="1"/>
      <c r="K90" s="1"/>
      <c r="L90" s="1"/>
    </row>
    <row r="91" spans="2:27" ht="17.25" customHeight="1" x14ac:dyDescent="0.15">
      <c r="H91" s="1"/>
      <c r="I91" s="1"/>
      <c r="J91" s="1"/>
      <c r="K91" s="1"/>
      <c r="L91" s="1"/>
    </row>
    <row r="92" spans="2:27" ht="17.25" customHeight="1" x14ac:dyDescent="0.15">
      <c r="H92" s="7"/>
      <c r="I92" s="1"/>
      <c r="J92" s="1"/>
      <c r="K92" s="1"/>
      <c r="L92" s="1"/>
    </row>
    <row r="93" spans="2:27" ht="17.25" customHeight="1" x14ac:dyDescent="0.15">
      <c r="H93" s="1"/>
      <c r="I93" s="1"/>
      <c r="J93" s="1"/>
      <c r="K93" s="1"/>
      <c r="L93" s="1"/>
    </row>
    <row r="94" spans="2:27" ht="17.25" customHeight="1" x14ac:dyDescent="0.15">
      <c r="H94" s="1"/>
      <c r="I94" s="1"/>
      <c r="J94" s="1"/>
      <c r="K94" s="1"/>
      <c r="L94" s="1"/>
    </row>
    <row r="95" spans="2:27" ht="17.25" customHeight="1" x14ac:dyDescent="0.15">
      <c r="H95" s="1"/>
      <c r="I95" s="1"/>
      <c r="J95" s="1"/>
      <c r="K95" s="1"/>
      <c r="L95" s="1"/>
    </row>
    <row r="96" spans="2:27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</sheetData>
  <mergeCells count="164">
    <mergeCell ref="AF47:AJ47"/>
    <mergeCell ref="AK41:AR42"/>
    <mergeCell ref="AT41:AV42"/>
    <mergeCell ref="AF46:AJ46"/>
    <mergeCell ref="AM46:AQ46"/>
    <mergeCell ref="AT46:AX46"/>
    <mergeCell ref="BA46:BE46"/>
    <mergeCell ref="AT38:AV38"/>
    <mergeCell ref="AW38:AZ38"/>
    <mergeCell ref="BE38:BF38"/>
    <mergeCell ref="BH38:BJ38"/>
    <mergeCell ref="BK38:BM38"/>
    <mergeCell ref="AT40:AX40"/>
    <mergeCell ref="BA40:BE40"/>
    <mergeCell ref="BK37:BM37"/>
    <mergeCell ref="D38:G38"/>
    <mergeCell ref="L38:M38"/>
    <mergeCell ref="O38:Q38"/>
    <mergeCell ref="R38:U38"/>
    <mergeCell ref="Z38:AA38"/>
    <mergeCell ref="AC38:AE38"/>
    <mergeCell ref="AF38:AH38"/>
    <mergeCell ref="AI38:AL38"/>
    <mergeCell ref="AQ38:AR38"/>
    <mergeCell ref="AS37:AT37"/>
    <mergeCell ref="AU37:AX37"/>
    <mergeCell ref="AY37:AZ37"/>
    <mergeCell ref="BA37:BD37"/>
    <mergeCell ref="BE37:BF37"/>
    <mergeCell ref="BG37:BJ37"/>
    <mergeCell ref="Z37:AA37"/>
    <mergeCell ref="AB37:AE37"/>
    <mergeCell ref="AF37:AH37"/>
    <mergeCell ref="AI37:AL37"/>
    <mergeCell ref="AM37:AN37"/>
    <mergeCell ref="AO37:AR37"/>
    <mergeCell ref="B36:C36"/>
    <mergeCell ref="BN36:BR36"/>
    <mergeCell ref="B37:C38"/>
    <mergeCell ref="D37:G37"/>
    <mergeCell ref="H37:I37"/>
    <mergeCell ref="J37:M37"/>
    <mergeCell ref="N37:O37"/>
    <mergeCell ref="P37:S37"/>
    <mergeCell ref="T37:U37"/>
    <mergeCell ref="V37:Y37"/>
    <mergeCell ref="B32:C32"/>
    <mergeCell ref="BN32:BR32"/>
    <mergeCell ref="B33:C33"/>
    <mergeCell ref="BN33:BR33"/>
    <mergeCell ref="B34:C34"/>
    <mergeCell ref="B35:C35"/>
    <mergeCell ref="BN35:BR35"/>
    <mergeCell ref="BH26:BJ26"/>
    <mergeCell ref="BK26:BM26"/>
    <mergeCell ref="B28:C30"/>
    <mergeCell ref="BN28:BR30"/>
    <mergeCell ref="B31:C31"/>
    <mergeCell ref="BN31:BR31"/>
    <mergeCell ref="AF26:AH26"/>
    <mergeCell ref="AI26:AL26"/>
    <mergeCell ref="AQ26:AR26"/>
    <mergeCell ref="AT26:AV26"/>
    <mergeCell ref="AW26:AZ26"/>
    <mergeCell ref="BE26:BF26"/>
    <mergeCell ref="BA25:BD25"/>
    <mergeCell ref="BE25:BF25"/>
    <mergeCell ref="BG25:BJ25"/>
    <mergeCell ref="BK25:BM25"/>
    <mergeCell ref="D26:G26"/>
    <mergeCell ref="L26:M26"/>
    <mergeCell ref="O26:Q26"/>
    <mergeCell ref="R26:U26"/>
    <mergeCell ref="Z26:AA26"/>
    <mergeCell ref="AC26:AE26"/>
    <mergeCell ref="AI25:AL25"/>
    <mergeCell ref="AM25:AN25"/>
    <mergeCell ref="AO25:AR25"/>
    <mergeCell ref="AS25:AT25"/>
    <mergeCell ref="AU25:AX25"/>
    <mergeCell ref="AY25:AZ25"/>
    <mergeCell ref="P25:S25"/>
    <mergeCell ref="T25:U25"/>
    <mergeCell ref="V25:Y25"/>
    <mergeCell ref="Z25:AA25"/>
    <mergeCell ref="AB25:AE25"/>
    <mergeCell ref="AF25:AH25"/>
    <mergeCell ref="B22:C22"/>
    <mergeCell ref="B23:C23"/>
    <mergeCell ref="BN23:BR23"/>
    <mergeCell ref="B24:C24"/>
    <mergeCell ref="BN24:BR24"/>
    <mergeCell ref="B25:C26"/>
    <mergeCell ref="D25:G25"/>
    <mergeCell ref="H25:I25"/>
    <mergeCell ref="J25:M25"/>
    <mergeCell ref="N25:O25"/>
    <mergeCell ref="BN16:BR18"/>
    <mergeCell ref="B19:C19"/>
    <mergeCell ref="BN19:BR19"/>
    <mergeCell ref="B20:C20"/>
    <mergeCell ref="BN20:BR20"/>
    <mergeCell ref="B21:C21"/>
    <mergeCell ref="BN21:BR21"/>
    <mergeCell ref="AT14:AV14"/>
    <mergeCell ref="AW14:AZ14"/>
    <mergeCell ref="BE14:BF14"/>
    <mergeCell ref="BH14:BJ14"/>
    <mergeCell ref="BK14:BM14"/>
    <mergeCell ref="B16:C18"/>
    <mergeCell ref="BK13:BM13"/>
    <mergeCell ref="D14:G14"/>
    <mergeCell ref="L14:M14"/>
    <mergeCell ref="O14:Q14"/>
    <mergeCell ref="R14:U14"/>
    <mergeCell ref="Z14:AA14"/>
    <mergeCell ref="AC14:AE14"/>
    <mergeCell ref="AF14:AH14"/>
    <mergeCell ref="AI14:AL14"/>
    <mergeCell ref="AQ14:AR14"/>
    <mergeCell ref="AS13:AT13"/>
    <mergeCell ref="AU13:AX13"/>
    <mergeCell ref="AY13:AZ13"/>
    <mergeCell ref="BA13:BD13"/>
    <mergeCell ref="BE13:BF13"/>
    <mergeCell ref="BG13:BJ13"/>
    <mergeCell ref="Z13:AA13"/>
    <mergeCell ref="AB13:AE13"/>
    <mergeCell ref="AF13:AH13"/>
    <mergeCell ref="AI13:AL13"/>
    <mergeCell ref="AM13:AN13"/>
    <mergeCell ref="AO13:AR13"/>
    <mergeCell ref="B12:C12"/>
    <mergeCell ref="BN12:BR12"/>
    <mergeCell ref="B13:C14"/>
    <mergeCell ref="D13:G13"/>
    <mergeCell ref="H13:I13"/>
    <mergeCell ref="J13:M13"/>
    <mergeCell ref="N13:O13"/>
    <mergeCell ref="P13:S13"/>
    <mergeCell ref="T13:U13"/>
    <mergeCell ref="V13:Y13"/>
    <mergeCell ref="B7:C7"/>
    <mergeCell ref="BN7:BR7"/>
    <mergeCell ref="B8:C8"/>
    <mergeCell ref="B9:C9"/>
    <mergeCell ref="B10:C10"/>
    <mergeCell ref="B11:C11"/>
    <mergeCell ref="BN11:BR11"/>
    <mergeCell ref="AP3:AV3"/>
    <mergeCell ref="AW3:AZ3"/>
    <mergeCell ref="BA3:BH3"/>
    <mergeCell ref="B4:C4"/>
    <mergeCell ref="BN4:BR6"/>
    <mergeCell ref="B5:C6"/>
    <mergeCell ref="V2:AO2"/>
    <mergeCell ref="B3:C3"/>
    <mergeCell ref="D3:U3"/>
    <mergeCell ref="V3:X3"/>
    <mergeCell ref="Y3:AB3"/>
    <mergeCell ref="AC3:AD3"/>
    <mergeCell ref="AE3:AK3"/>
    <mergeCell ref="AL3:AM3"/>
    <mergeCell ref="AN3:AO3"/>
  </mergeCells>
  <phoneticPr fontId="2"/>
  <conditionalFormatting sqref="D13:D14 D5:BM10">
    <cfRule type="expression" dxfId="64" priority="27" stopIfTrue="1">
      <formula>D$6="日"</formula>
    </cfRule>
    <cfRule type="expression" dxfId="63" priority="28" stopIfTrue="1">
      <formula>D$6="土"</formula>
    </cfRule>
    <cfRule type="expression" dxfId="62" priority="33">
      <formula>COUNTIF(INDIRECT("祝日一覧[日付]"),D$5)=1</formula>
    </cfRule>
  </conditionalFormatting>
  <conditionalFormatting sqref="D17:BM22">
    <cfRule type="expression" dxfId="61" priority="26" stopIfTrue="1">
      <formula>D$18="日"</formula>
    </cfRule>
    <cfRule type="expression" dxfId="60" priority="31" stopIfTrue="1">
      <formula>D$18="土"</formula>
    </cfRule>
    <cfRule type="expression" dxfId="59" priority="32">
      <formula>COUNTIF(INDIRECT("祝日一覧[日付]"),D$17)=1</formula>
    </cfRule>
    <cfRule type="expression" dxfId="58" priority="35">
      <formula>COUNTIF(INDIRECT("祝日[日付]"),D$17)=1</formula>
    </cfRule>
  </conditionalFormatting>
  <conditionalFormatting sqref="D29:BM34">
    <cfRule type="expression" dxfId="57" priority="29" stopIfTrue="1">
      <formula>D$30="日"</formula>
    </cfRule>
    <cfRule type="expression" dxfId="56" priority="30" stopIfTrue="1">
      <formula>D$30="土"</formula>
    </cfRule>
    <cfRule type="expression" dxfId="55" priority="36">
      <formula>COUNTIF(INDIRECT("祝日一覧[日付]"),D$29)=1</formula>
    </cfRule>
  </conditionalFormatting>
  <conditionalFormatting sqref="D13:D14 D5:BM10">
    <cfRule type="expression" priority="34">
      <formula>COUNTIF(#REF!,D$5)=1</formula>
    </cfRule>
  </conditionalFormatting>
  <conditionalFormatting sqref="D17:BM24">
    <cfRule type="expression" dxfId="54" priority="25">
      <formula>D$17&gt;$AP$3</formula>
    </cfRule>
  </conditionalFormatting>
  <conditionalFormatting sqref="D29:BM36">
    <cfRule type="expression" dxfId="53" priority="24">
      <formula>D$29&gt;$AP$3</formula>
    </cfRule>
  </conditionalFormatting>
  <conditionalFormatting sqref="AI5:BM12">
    <cfRule type="expression" dxfId="52" priority="23">
      <formula>AI$5&gt;$AP$3</formula>
    </cfRule>
  </conditionalFormatting>
  <conditionalFormatting sqref="D5:AF12">
    <cfRule type="expression" dxfId="51" priority="22">
      <formula>D$5&lt;$AE$3</formula>
    </cfRule>
  </conditionalFormatting>
  <conditionalFormatting sqref="AF5:AH12">
    <cfRule type="expression" dxfId="50" priority="21">
      <formula>AF$5&gt;$AP$3</formula>
    </cfRule>
  </conditionalFormatting>
  <conditionalFormatting sqref="AI13:AI14">
    <cfRule type="expression" dxfId="49" priority="17">
      <formula>COUNTIF(INDIRECT("祝日一覧[日付]"),AI$5)=1</formula>
    </cfRule>
    <cfRule type="expression" dxfId="48" priority="19">
      <formula>AI$6="日"</formula>
    </cfRule>
    <cfRule type="expression" dxfId="47" priority="20">
      <formula>AI$6="土"</formula>
    </cfRule>
  </conditionalFormatting>
  <conditionalFormatting sqref="AI13:AI14">
    <cfRule type="expression" priority="18">
      <formula>COUNTIF(#REF!,AI$5)=1</formula>
    </cfRule>
  </conditionalFormatting>
  <conditionalFormatting sqref="D25:D26">
    <cfRule type="expression" dxfId="46" priority="13">
      <formula>COUNTIF(INDIRECT("祝日一覧[日付]"),D$5)=1</formula>
    </cfRule>
    <cfRule type="expression" dxfId="45" priority="15">
      <formula>D$6="日"</formula>
    </cfRule>
    <cfRule type="expression" dxfId="44" priority="16">
      <formula>D$6="土"</formula>
    </cfRule>
  </conditionalFormatting>
  <conditionalFormatting sqref="D25:D26">
    <cfRule type="expression" priority="14">
      <formula>COUNTIF(#REF!,D$5)=1</formula>
    </cfRule>
  </conditionalFormatting>
  <conditionalFormatting sqref="AI25:AI26">
    <cfRule type="expression" dxfId="43" priority="9">
      <formula>COUNTIF(INDIRECT("祝日一覧[日付]"),AI$5)=1</formula>
    </cfRule>
    <cfRule type="expression" dxfId="42" priority="11">
      <formula>AI$6="日"</formula>
    </cfRule>
    <cfRule type="expression" dxfId="41" priority="12">
      <formula>AI$6="土"</formula>
    </cfRule>
  </conditionalFormatting>
  <conditionalFormatting sqref="AI25:AI26">
    <cfRule type="expression" priority="10">
      <formula>COUNTIF(#REF!,AI$5)=1</formula>
    </cfRule>
  </conditionalFormatting>
  <conditionalFormatting sqref="D37:D38">
    <cfRule type="expression" dxfId="40" priority="5">
      <formula>COUNTIF(INDIRECT("祝日一覧[日付]"),D$5)=1</formula>
    </cfRule>
    <cfRule type="expression" dxfId="39" priority="7">
      <formula>D$6="日"</formula>
    </cfRule>
    <cfRule type="expression" dxfId="38" priority="8">
      <formula>D$6="土"</formula>
    </cfRule>
  </conditionalFormatting>
  <conditionalFormatting sqref="D37:D38">
    <cfRule type="expression" priority="6">
      <formula>COUNTIF(#REF!,D$5)=1</formula>
    </cfRule>
  </conditionalFormatting>
  <conditionalFormatting sqref="AI37:AI38">
    <cfRule type="expression" dxfId="37" priority="1">
      <formula>COUNTIF(INDIRECT("祝日一覧[日付]"),AI$5)=1</formula>
    </cfRule>
    <cfRule type="expression" dxfId="36" priority="3">
      <formula>AI$6="日"</formula>
    </cfRule>
    <cfRule type="expression" dxfId="35" priority="4">
      <formula>AI$6="土"</formula>
    </cfRule>
  </conditionalFormatting>
  <conditionalFormatting sqref="AI37:AI38">
    <cfRule type="expression" priority="2">
      <formula>COUNTIF(#REF!,AI$5)=1</formula>
    </cfRule>
  </conditionalFormatting>
  <dataValidations count="5">
    <dataValidation type="list" allowBlank="1" showInputMessage="1" showErrorMessage="1" sqref="AT41:AV42">
      <formula1>$BU$41:$BU$43</formula1>
    </dataValidation>
    <dataValidation type="list" allowBlank="1" showInputMessage="1" showErrorMessage="1" sqref="D8:BM10 D20:BM22 D32:BM34">
      <formula1>$P$40:$P$42</formula1>
    </dataValidation>
    <dataValidation type="list" allowBlank="1" showInputMessage="1" showErrorMessage="1" sqref="D7:BM7 D19:BM19 D31:BM31">
      <formula1>$E$41:$E$45</formula1>
    </dataValidation>
    <dataValidation type="list" allowBlank="1" showInputMessage="1" showErrorMessage="1" sqref="D23:BM23 D11:BM11 D35:BM35">
      <formula1>$O$43:$P$43</formula1>
    </dataValidation>
    <dataValidation type="list" allowBlank="1" showInputMessage="1" showErrorMessage="1" sqref="D36:BM36 D24:BM24 D12:BM12">
      <formula1>$P$44:$P$45</formula1>
    </dataValidation>
  </dataValidations>
  <printOptions horizontalCentered="1" verticalCentered="1"/>
  <pageMargins left="0.39370078740157483" right="0.23" top="0.26" bottom="0.2" header="0.22" footer="0.17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F89"/>
  <sheetViews>
    <sheetView topLeftCell="A22" workbookViewId="0">
      <selection activeCell="B27" sqref="B27"/>
    </sheetView>
  </sheetViews>
  <sheetFormatPr defaultRowHeight="13.5" x14ac:dyDescent="0.15"/>
  <cols>
    <col min="2" max="3" width="12.5" customWidth="1"/>
    <col min="5" max="5" width="19.625" customWidth="1"/>
  </cols>
  <sheetData>
    <row r="2" spans="2:3" x14ac:dyDescent="0.15">
      <c r="B2" s="116" t="s">
        <v>28</v>
      </c>
      <c r="C2" s="116" t="s">
        <v>29</v>
      </c>
    </row>
    <row r="3" spans="2:3" ht="15" customHeight="1" x14ac:dyDescent="0.15">
      <c r="B3" s="115">
        <v>45411</v>
      </c>
      <c r="C3" t="s">
        <v>17</v>
      </c>
    </row>
    <row r="4" spans="2:3" ht="15" customHeight="1" x14ac:dyDescent="0.15">
      <c r="B4" s="115">
        <v>45415</v>
      </c>
      <c r="C4" t="s">
        <v>18</v>
      </c>
    </row>
    <row r="5" spans="2:3" ht="15" customHeight="1" x14ac:dyDescent="0.15">
      <c r="B5" s="115">
        <v>45416</v>
      </c>
      <c r="C5" t="s">
        <v>19</v>
      </c>
    </row>
    <row r="6" spans="2:3" ht="15" customHeight="1" x14ac:dyDescent="0.15">
      <c r="B6" s="115">
        <v>45417</v>
      </c>
      <c r="C6" t="s">
        <v>20</v>
      </c>
    </row>
    <row r="7" spans="2:3" ht="15" customHeight="1" x14ac:dyDescent="0.15">
      <c r="B7" s="115">
        <v>45418</v>
      </c>
      <c r="C7" t="s">
        <v>15</v>
      </c>
    </row>
    <row r="8" spans="2:3" ht="15" customHeight="1" x14ac:dyDescent="0.15">
      <c r="B8" s="115">
        <v>45488</v>
      </c>
      <c r="C8" t="s">
        <v>21</v>
      </c>
    </row>
    <row r="9" spans="2:3" ht="15" customHeight="1" x14ac:dyDescent="0.15">
      <c r="B9" s="115">
        <v>45515</v>
      </c>
      <c r="C9" t="s">
        <v>22</v>
      </c>
    </row>
    <row r="10" spans="2:3" ht="15" customHeight="1" x14ac:dyDescent="0.15">
      <c r="B10" s="115">
        <v>45516</v>
      </c>
      <c r="C10" t="s">
        <v>15</v>
      </c>
    </row>
    <row r="11" spans="2:3" ht="15" customHeight="1" x14ac:dyDescent="0.15">
      <c r="B11" s="115">
        <v>45551</v>
      </c>
      <c r="C11" t="s">
        <v>23</v>
      </c>
    </row>
    <row r="12" spans="2:3" ht="15" customHeight="1" x14ac:dyDescent="0.15">
      <c r="B12" s="115">
        <v>45557</v>
      </c>
      <c r="C12" t="s">
        <v>24</v>
      </c>
    </row>
    <row r="13" spans="2:3" ht="15" customHeight="1" x14ac:dyDescent="0.15">
      <c r="B13" s="115">
        <v>45558</v>
      </c>
      <c r="C13" t="s">
        <v>15</v>
      </c>
    </row>
    <row r="14" spans="2:3" ht="15" customHeight="1" x14ac:dyDescent="0.15">
      <c r="B14" s="115">
        <v>45579</v>
      </c>
      <c r="C14" t="s">
        <v>25</v>
      </c>
    </row>
    <row r="15" spans="2:3" ht="15" customHeight="1" x14ac:dyDescent="0.15">
      <c r="B15" s="115">
        <v>45599</v>
      </c>
      <c r="C15" t="s">
        <v>26</v>
      </c>
    </row>
    <row r="16" spans="2:3" ht="15" customHeight="1" x14ac:dyDescent="0.15">
      <c r="B16" s="115">
        <v>45600</v>
      </c>
      <c r="C16" t="s">
        <v>15</v>
      </c>
    </row>
    <row r="17" spans="2:3" ht="15" customHeight="1" x14ac:dyDescent="0.15">
      <c r="B17" s="115">
        <v>45619</v>
      </c>
      <c r="C17" t="s">
        <v>27</v>
      </c>
    </row>
    <row r="18" spans="2:3" ht="15" customHeight="1" x14ac:dyDescent="0.15">
      <c r="B18" s="115">
        <v>45658</v>
      </c>
      <c r="C18" t="s">
        <v>11</v>
      </c>
    </row>
    <row r="19" spans="2:3" ht="15" customHeight="1" x14ac:dyDescent="0.15">
      <c r="B19" s="115">
        <v>45670</v>
      </c>
      <c r="C19" t="s">
        <v>12</v>
      </c>
    </row>
    <row r="20" spans="2:3" ht="15" customHeight="1" x14ac:dyDescent="0.15">
      <c r="B20" s="115">
        <v>45699</v>
      </c>
      <c r="C20" t="s">
        <v>13</v>
      </c>
    </row>
    <row r="21" spans="2:3" ht="15" customHeight="1" x14ac:dyDescent="0.15">
      <c r="B21" s="115">
        <v>45711</v>
      </c>
      <c r="C21" t="s">
        <v>14</v>
      </c>
    </row>
    <row r="22" spans="2:3" ht="15" customHeight="1" x14ac:dyDescent="0.15">
      <c r="B22" s="115">
        <v>45712</v>
      </c>
      <c r="C22" t="s">
        <v>15</v>
      </c>
    </row>
    <row r="23" spans="2:3" ht="15" customHeight="1" x14ac:dyDescent="0.15">
      <c r="B23" s="115">
        <v>45736</v>
      </c>
      <c r="C23" t="s">
        <v>16</v>
      </c>
    </row>
    <row r="24" spans="2:3" x14ac:dyDescent="0.15">
      <c r="B24" s="115">
        <v>45776</v>
      </c>
      <c r="C24" t="s">
        <v>17</v>
      </c>
    </row>
    <row r="25" spans="2:3" x14ac:dyDescent="0.15">
      <c r="B25" s="115">
        <v>45780</v>
      </c>
      <c r="C25" t="s">
        <v>18</v>
      </c>
    </row>
    <row r="26" spans="2:3" x14ac:dyDescent="0.15">
      <c r="B26" s="115">
        <v>45781</v>
      </c>
      <c r="C26" t="s">
        <v>19</v>
      </c>
    </row>
    <row r="27" spans="2:3" x14ac:dyDescent="0.15">
      <c r="B27" s="115">
        <v>45782</v>
      </c>
      <c r="C27" t="s">
        <v>20</v>
      </c>
    </row>
    <row r="28" spans="2:3" x14ac:dyDescent="0.15">
      <c r="B28" s="115">
        <v>45783</v>
      </c>
      <c r="C28" t="s">
        <v>15</v>
      </c>
    </row>
    <row r="29" spans="2:3" x14ac:dyDescent="0.15">
      <c r="B29" s="115">
        <v>45859</v>
      </c>
      <c r="C29" t="s">
        <v>21</v>
      </c>
    </row>
    <row r="30" spans="2:3" x14ac:dyDescent="0.15">
      <c r="B30" s="115">
        <v>45880</v>
      </c>
      <c r="C30" t="s">
        <v>22</v>
      </c>
    </row>
    <row r="31" spans="2:3" x14ac:dyDescent="0.15">
      <c r="B31" s="115">
        <v>45915</v>
      </c>
      <c r="C31" t="s">
        <v>23</v>
      </c>
    </row>
    <row r="32" spans="2:3" x14ac:dyDescent="0.15">
      <c r="B32" s="115">
        <v>45923</v>
      </c>
      <c r="C32" t="s">
        <v>24</v>
      </c>
    </row>
    <row r="33" spans="2:6" x14ac:dyDescent="0.15">
      <c r="B33" s="115">
        <v>45943</v>
      </c>
      <c r="C33" t="s">
        <v>25</v>
      </c>
    </row>
    <row r="34" spans="2:6" x14ac:dyDescent="0.15">
      <c r="B34" s="115">
        <v>45964</v>
      </c>
      <c r="C34" t="s">
        <v>26</v>
      </c>
    </row>
    <row r="35" spans="2:6" x14ac:dyDescent="0.15">
      <c r="B35" s="115">
        <v>45984</v>
      </c>
      <c r="C35" t="s">
        <v>27</v>
      </c>
    </row>
    <row r="36" spans="2:6" x14ac:dyDescent="0.15">
      <c r="B36" s="115">
        <v>45985</v>
      </c>
      <c r="C36" t="s">
        <v>15</v>
      </c>
    </row>
    <row r="37" spans="2:6" x14ac:dyDescent="0.15">
      <c r="B37" s="115">
        <v>46023</v>
      </c>
      <c r="C37" t="s">
        <v>55</v>
      </c>
      <c r="E37" s="254"/>
      <c r="F37" s="255"/>
    </row>
    <row r="38" spans="2:6" x14ac:dyDescent="0.15">
      <c r="B38" s="115">
        <v>46034</v>
      </c>
      <c r="C38" t="s">
        <v>56</v>
      </c>
      <c r="E38" s="254"/>
      <c r="F38" s="255"/>
    </row>
    <row r="39" spans="2:6" x14ac:dyDescent="0.15">
      <c r="B39" s="115">
        <v>46064</v>
      </c>
      <c r="C39" t="s">
        <v>57</v>
      </c>
      <c r="E39" s="254"/>
      <c r="F39" s="255"/>
    </row>
    <row r="40" spans="2:6" x14ac:dyDescent="0.15">
      <c r="B40" s="115">
        <v>46076</v>
      </c>
      <c r="C40" t="s">
        <v>58</v>
      </c>
      <c r="E40" s="254"/>
      <c r="F40" s="255"/>
    </row>
    <row r="41" spans="2:6" x14ac:dyDescent="0.15">
      <c r="B41" s="115">
        <v>46101</v>
      </c>
      <c r="C41" t="s">
        <v>59</v>
      </c>
      <c r="E41" s="254"/>
      <c r="F41" s="255"/>
    </row>
    <row r="42" spans="2:6" x14ac:dyDescent="0.15">
      <c r="B42" s="115">
        <v>46141</v>
      </c>
      <c r="C42" t="s">
        <v>60</v>
      </c>
      <c r="E42" s="254"/>
      <c r="F42" s="255"/>
    </row>
    <row r="43" spans="2:6" x14ac:dyDescent="0.15">
      <c r="B43" s="115">
        <v>46145</v>
      </c>
      <c r="C43" t="s">
        <v>61</v>
      </c>
      <c r="E43" s="254"/>
      <c r="F43" s="255"/>
    </row>
    <row r="44" spans="2:6" x14ac:dyDescent="0.15">
      <c r="B44" s="115">
        <v>46146</v>
      </c>
      <c r="C44" t="s">
        <v>62</v>
      </c>
      <c r="E44" s="254"/>
      <c r="F44" s="255"/>
    </row>
    <row r="45" spans="2:6" x14ac:dyDescent="0.15">
      <c r="B45" s="115">
        <v>46147</v>
      </c>
      <c r="C45" t="s">
        <v>63</v>
      </c>
      <c r="E45" s="254"/>
      <c r="F45" s="255"/>
    </row>
    <row r="46" spans="2:6" x14ac:dyDescent="0.15">
      <c r="B46" s="115">
        <v>46148</v>
      </c>
      <c r="C46" t="s">
        <v>64</v>
      </c>
      <c r="E46" s="254"/>
      <c r="F46" s="255"/>
    </row>
    <row r="47" spans="2:6" x14ac:dyDescent="0.15">
      <c r="B47" s="115">
        <v>46223</v>
      </c>
      <c r="C47" t="s">
        <v>65</v>
      </c>
      <c r="E47" s="254"/>
      <c r="F47" s="255"/>
    </row>
    <row r="48" spans="2:6" x14ac:dyDescent="0.15">
      <c r="B48" s="115">
        <v>46245</v>
      </c>
      <c r="C48" t="s">
        <v>66</v>
      </c>
      <c r="E48" s="254"/>
      <c r="F48" s="255"/>
    </row>
    <row r="49" spans="2:6" x14ac:dyDescent="0.15">
      <c r="B49" s="115">
        <v>46286</v>
      </c>
      <c r="C49" t="s">
        <v>67</v>
      </c>
      <c r="E49" s="254"/>
      <c r="F49" s="255"/>
    </row>
    <row r="50" spans="2:6" x14ac:dyDescent="0.15">
      <c r="B50" s="115">
        <v>46287</v>
      </c>
      <c r="C50" t="s">
        <v>68</v>
      </c>
      <c r="E50" s="254"/>
      <c r="F50" s="255"/>
    </row>
    <row r="51" spans="2:6" x14ac:dyDescent="0.15">
      <c r="B51" s="115">
        <v>46288</v>
      </c>
      <c r="C51" t="s">
        <v>69</v>
      </c>
      <c r="E51" s="254"/>
      <c r="F51" s="255"/>
    </row>
    <row r="52" spans="2:6" x14ac:dyDescent="0.15">
      <c r="B52" s="115">
        <v>46307</v>
      </c>
      <c r="C52" t="s">
        <v>70</v>
      </c>
      <c r="E52" s="254"/>
      <c r="F52" s="255"/>
    </row>
    <row r="53" spans="2:6" x14ac:dyDescent="0.15">
      <c r="B53" s="115">
        <v>46329</v>
      </c>
      <c r="C53" t="s">
        <v>71</v>
      </c>
      <c r="E53" s="254"/>
      <c r="F53" s="255"/>
    </row>
    <row r="54" spans="2:6" x14ac:dyDescent="0.15">
      <c r="B54" s="115">
        <v>46349</v>
      </c>
      <c r="C54" t="s">
        <v>72</v>
      </c>
      <c r="E54" s="254"/>
      <c r="F54" s="255"/>
    </row>
    <row r="55" spans="2:6" x14ac:dyDescent="0.15">
      <c r="B55" s="115"/>
    </row>
    <row r="56" spans="2:6" x14ac:dyDescent="0.15">
      <c r="B56" s="115"/>
    </row>
    <row r="57" spans="2:6" x14ac:dyDescent="0.15">
      <c r="B57" s="115"/>
    </row>
    <row r="58" spans="2:6" x14ac:dyDescent="0.15">
      <c r="B58" s="115"/>
    </row>
    <row r="59" spans="2:6" x14ac:dyDescent="0.15">
      <c r="B59" s="115"/>
    </row>
    <row r="60" spans="2:6" x14ac:dyDescent="0.15">
      <c r="B60" s="115"/>
    </row>
    <row r="61" spans="2:6" x14ac:dyDescent="0.15">
      <c r="B61" s="115"/>
    </row>
    <row r="62" spans="2:6" x14ac:dyDescent="0.15">
      <c r="B62" s="115"/>
    </row>
    <row r="63" spans="2:6" x14ac:dyDescent="0.15">
      <c r="B63" s="115"/>
    </row>
    <row r="64" spans="2:6" x14ac:dyDescent="0.15">
      <c r="B64" s="115"/>
    </row>
    <row r="65" spans="2:2" x14ac:dyDescent="0.15">
      <c r="B65" s="115"/>
    </row>
    <row r="66" spans="2:2" x14ac:dyDescent="0.15">
      <c r="B66" s="115"/>
    </row>
    <row r="67" spans="2:2" x14ac:dyDescent="0.15">
      <c r="B67" s="115"/>
    </row>
    <row r="68" spans="2:2" x14ac:dyDescent="0.15">
      <c r="B68" s="115"/>
    </row>
    <row r="69" spans="2:2" x14ac:dyDescent="0.15">
      <c r="B69" s="115"/>
    </row>
    <row r="70" spans="2:2" x14ac:dyDescent="0.15">
      <c r="B70" s="115"/>
    </row>
    <row r="71" spans="2:2" x14ac:dyDescent="0.15">
      <c r="B71" s="115"/>
    </row>
    <row r="72" spans="2:2" x14ac:dyDescent="0.15">
      <c r="B72" s="115"/>
    </row>
    <row r="73" spans="2:2" x14ac:dyDescent="0.15">
      <c r="B73" s="115"/>
    </row>
    <row r="74" spans="2:2" x14ac:dyDescent="0.15">
      <c r="B74" s="115"/>
    </row>
    <row r="75" spans="2:2" x14ac:dyDescent="0.15">
      <c r="B75" s="115"/>
    </row>
    <row r="76" spans="2:2" x14ac:dyDescent="0.15">
      <c r="B76" s="115"/>
    </row>
    <row r="77" spans="2:2" x14ac:dyDescent="0.15">
      <c r="B77" s="115"/>
    </row>
    <row r="78" spans="2:2" x14ac:dyDescent="0.15">
      <c r="B78" s="115"/>
    </row>
    <row r="79" spans="2:2" x14ac:dyDescent="0.15">
      <c r="B79" s="115"/>
    </row>
    <row r="80" spans="2:2" x14ac:dyDescent="0.15">
      <c r="B80" s="115"/>
    </row>
    <row r="81" spans="2:2" x14ac:dyDescent="0.15">
      <c r="B81" s="115"/>
    </row>
    <row r="82" spans="2:2" x14ac:dyDescent="0.15">
      <c r="B82" s="115"/>
    </row>
    <row r="83" spans="2:2" x14ac:dyDescent="0.15">
      <c r="B83" s="115"/>
    </row>
    <row r="84" spans="2:2" x14ac:dyDescent="0.15">
      <c r="B84" s="115"/>
    </row>
    <row r="85" spans="2:2" x14ac:dyDescent="0.15">
      <c r="B85" s="115"/>
    </row>
    <row r="86" spans="2:2" x14ac:dyDescent="0.15">
      <c r="B86" s="115"/>
    </row>
    <row r="87" spans="2:2" x14ac:dyDescent="0.15">
      <c r="B87" s="115"/>
    </row>
    <row r="88" spans="2:2" x14ac:dyDescent="0.15">
      <c r="B88" s="115"/>
    </row>
    <row r="89" spans="2:2" x14ac:dyDescent="0.15">
      <c r="B89" s="115"/>
    </row>
  </sheetData>
  <phoneticPr fontId="2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★記入例★</vt:lpstr>
      <vt:lpstr>週休2日確認シート</vt:lpstr>
      <vt:lpstr>祝日一覧</vt:lpstr>
      <vt:lpstr>★記入例★!Print_Area</vt:lpstr>
      <vt:lpstr>週休2日確認シート!Print_Area</vt:lpstr>
      <vt:lpstr>祝日一覧!祝日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宮武 浩代</dc:creator>
  <cp:lastModifiedBy>Windows ユーザー</cp:lastModifiedBy>
  <cp:lastPrinted>2025-06-17T08:08:29Z</cp:lastPrinted>
  <dcterms:created xsi:type="dcterms:W3CDTF">2004-07-27T23:37:56Z</dcterms:created>
  <dcterms:modified xsi:type="dcterms:W3CDTF">2025-06-17T08:14:59Z</dcterms:modified>
</cp:coreProperties>
</file>